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etme\Desktop\"/>
    </mc:Choice>
  </mc:AlternateContent>
  <xr:revisionPtr revIDLastSave="0" documentId="8_{C6EC4A7E-AA4B-4702-8C41-CF2390964D44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Three Statement Model" sheetId="2" r:id="rId1"/>
  </sheets>
  <definedNames>
    <definedName name="CIQWBGuid">"2cd8126d-26c3-430c-b7fa-a069e3a1fc62"</definedName>
    <definedName name="IQ_CH">110000</definedName>
    <definedName name="IQ_CQ">5000</definedName>
    <definedName name="IQ_CY">10000</definedName>
    <definedName name="IQ_DAILY">500000</definedName>
    <definedName name="IQ_DNTM">700000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MTD">800000</definedName>
    <definedName name="IQ_NAMES_REVISION_DATE_">"10/01/2018 15:52:08"</definedName>
    <definedName name="IQ_NTM">6000</definedName>
    <definedName name="IQ_QTD">750000</definedName>
    <definedName name="IQ_TODAY">0</definedName>
    <definedName name="IQ_WEEK">50000</definedName>
    <definedName name="IQ_YTD">3000</definedName>
    <definedName name="IQ_YTDMONTH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hWz6wbBQJYzkd08k8WBcMP626QnQ=="/>
    </ext>
  </extLst>
</workbook>
</file>

<file path=xl/calcChain.xml><?xml version="1.0" encoding="utf-8"?>
<calcChain xmlns="http://schemas.openxmlformats.org/spreadsheetml/2006/main">
  <c r="G97" i="2" l="1"/>
  <c r="E97" i="2"/>
  <c r="D98" i="2"/>
  <c r="H111" i="2"/>
  <c r="G111" i="2"/>
  <c r="F111" i="2"/>
  <c r="E111" i="2"/>
  <c r="D111" i="2"/>
  <c r="H105" i="2"/>
  <c r="G105" i="2"/>
  <c r="F105" i="2"/>
  <c r="E105" i="2"/>
  <c r="D105" i="2"/>
  <c r="M103" i="2"/>
  <c r="M76" i="2" s="1"/>
  <c r="L103" i="2"/>
  <c r="L76" i="2" s="1"/>
  <c r="K103" i="2"/>
  <c r="K76" i="2" s="1"/>
  <c r="J103" i="2"/>
  <c r="J76" i="2" s="1"/>
  <c r="I103" i="2"/>
  <c r="I76" i="2" s="1"/>
  <c r="H103" i="2"/>
  <c r="G103" i="2"/>
  <c r="F103" i="2"/>
  <c r="E103" i="2"/>
  <c r="D103" i="2"/>
  <c r="D104" i="2" s="1"/>
  <c r="E102" i="2" s="1"/>
  <c r="H98" i="2"/>
  <c r="G98" i="2"/>
  <c r="F98" i="2"/>
  <c r="E98" i="2"/>
  <c r="M97" i="2"/>
  <c r="M72" i="2" s="1"/>
  <c r="M73" i="2" s="1"/>
  <c r="M115" i="2" s="1"/>
  <c r="L97" i="2"/>
  <c r="L72" i="2" s="1"/>
  <c r="L73" i="2" s="1"/>
  <c r="L115" i="2" s="1"/>
  <c r="K97" i="2"/>
  <c r="K72" i="2" s="1"/>
  <c r="K73" i="2" s="1"/>
  <c r="K115" i="2" s="1"/>
  <c r="J97" i="2"/>
  <c r="J72" i="2" s="1"/>
  <c r="J73" i="2" s="1"/>
  <c r="J115" i="2" s="1"/>
  <c r="I97" i="2"/>
  <c r="I72" i="2" s="1"/>
  <c r="I73" i="2" s="1"/>
  <c r="I115" i="2" s="1"/>
  <c r="H97" i="2"/>
  <c r="F97" i="2"/>
  <c r="D97" i="2"/>
  <c r="H91" i="2"/>
  <c r="G91" i="2"/>
  <c r="F91" i="2"/>
  <c r="E91" i="2"/>
  <c r="D91" i="2"/>
  <c r="H90" i="2"/>
  <c r="G90" i="2"/>
  <c r="F90" i="2"/>
  <c r="E90" i="2"/>
  <c r="D90" i="2"/>
  <c r="H89" i="2"/>
  <c r="G89" i="2"/>
  <c r="F89" i="2"/>
  <c r="E89" i="2"/>
  <c r="D89" i="2"/>
  <c r="H78" i="2"/>
  <c r="H116" i="2" s="1"/>
  <c r="G78" i="2"/>
  <c r="G116" i="2" s="1"/>
  <c r="F78" i="2"/>
  <c r="F116" i="2" s="1"/>
  <c r="E78" i="2"/>
  <c r="E116" i="2" s="1"/>
  <c r="D78" i="2"/>
  <c r="D116" i="2" s="1"/>
  <c r="M77" i="2"/>
  <c r="L77" i="2"/>
  <c r="K77" i="2"/>
  <c r="J77" i="2"/>
  <c r="I77" i="2"/>
  <c r="I55" i="2" s="1"/>
  <c r="H73" i="2"/>
  <c r="H115" i="2" s="1"/>
  <c r="G73" i="2"/>
  <c r="G115" i="2" s="1"/>
  <c r="F73" i="2"/>
  <c r="F115" i="2" s="1"/>
  <c r="E73" i="2"/>
  <c r="E115" i="2" s="1"/>
  <c r="D73" i="2"/>
  <c r="D115" i="2" s="1"/>
  <c r="H69" i="2"/>
  <c r="H114" i="2" s="1"/>
  <c r="G69" i="2"/>
  <c r="G114" i="2" s="1"/>
  <c r="F69" i="2"/>
  <c r="E69" i="2"/>
  <c r="D69" i="2"/>
  <c r="H57" i="2"/>
  <c r="G57" i="2"/>
  <c r="F57" i="2"/>
  <c r="E57" i="2"/>
  <c r="D57" i="2"/>
  <c r="H53" i="2"/>
  <c r="G53" i="2"/>
  <c r="F53" i="2"/>
  <c r="E53" i="2"/>
  <c r="D53" i="2"/>
  <c r="H48" i="2"/>
  <c r="G48" i="2"/>
  <c r="F48" i="2"/>
  <c r="E48" i="2"/>
  <c r="D48" i="2"/>
  <c r="H34" i="2"/>
  <c r="G34" i="2"/>
  <c r="F34" i="2"/>
  <c r="E34" i="2"/>
  <c r="D34" i="2"/>
  <c r="M31" i="2"/>
  <c r="L31" i="2"/>
  <c r="K31" i="2"/>
  <c r="J31" i="2"/>
  <c r="I31" i="2"/>
  <c r="H28" i="2"/>
  <c r="H112" i="2" s="1"/>
  <c r="G28" i="2"/>
  <c r="F28" i="2"/>
  <c r="E28" i="2"/>
  <c r="E112" i="2" s="1"/>
  <c r="D28" i="2"/>
  <c r="D112" i="2" s="1"/>
  <c r="I26" i="2"/>
  <c r="I45" i="2" s="1"/>
  <c r="H20" i="2"/>
  <c r="G20" i="2"/>
  <c r="F20" i="2"/>
  <c r="E20" i="2"/>
  <c r="D20" i="2"/>
  <c r="H19" i="2"/>
  <c r="G19" i="2"/>
  <c r="F19" i="2"/>
  <c r="E19" i="2"/>
  <c r="D19" i="2"/>
  <c r="H18" i="2"/>
  <c r="G18" i="2"/>
  <c r="F18" i="2"/>
  <c r="E18" i="2"/>
  <c r="D18" i="2"/>
  <c r="H17" i="2"/>
  <c r="G17" i="2"/>
  <c r="F17" i="2"/>
  <c r="E17" i="2"/>
  <c r="D17" i="2"/>
  <c r="H16" i="2"/>
  <c r="G16" i="2"/>
  <c r="F16" i="2"/>
  <c r="E16" i="2"/>
  <c r="D16" i="2"/>
  <c r="H15" i="2"/>
  <c r="G15" i="2"/>
  <c r="F15" i="2"/>
  <c r="E15" i="2"/>
  <c r="D15" i="2"/>
  <c r="H13" i="2"/>
  <c r="G13" i="2"/>
  <c r="F13" i="2"/>
  <c r="E13" i="2"/>
  <c r="D13" i="2"/>
  <c r="H12" i="2"/>
  <c r="G12" i="2"/>
  <c r="F12" i="2"/>
  <c r="E12" i="2"/>
  <c r="D12" i="2"/>
  <c r="H11" i="2"/>
  <c r="G11" i="2"/>
  <c r="F11" i="2"/>
  <c r="E11" i="2"/>
  <c r="D11" i="2"/>
  <c r="H10" i="2"/>
  <c r="G10" i="2"/>
  <c r="F10" i="2"/>
  <c r="E10" i="2"/>
  <c r="D10" i="2"/>
  <c r="H9" i="2"/>
  <c r="G9" i="2"/>
  <c r="F9" i="2"/>
  <c r="E9" i="2"/>
  <c r="D9" i="2"/>
  <c r="H8" i="2"/>
  <c r="G8" i="2"/>
  <c r="F8" i="2"/>
  <c r="E8" i="2"/>
  <c r="E2" i="2"/>
  <c r="F2" i="2" s="1"/>
  <c r="G2" i="2" s="1"/>
  <c r="H2" i="2" s="1"/>
  <c r="I2" i="2" s="1"/>
  <c r="J2" i="2" s="1"/>
  <c r="K2" i="2" s="1"/>
  <c r="L2" i="2" s="1"/>
  <c r="M2" i="2" s="1"/>
  <c r="H58" i="2" l="1"/>
  <c r="H60" i="2" s="1"/>
  <c r="H3" i="2" s="1"/>
  <c r="E58" i="2"/>
  <c r="E60" i="2" s="1"/>
  <c r="E3" i="2" s="1"/>
  <c r="H92" i="2"/>
  <c r="F58" i="2"/>
  <c r="F60" i="2" s="1"/>
  <c r="F3" i="2" s="1"/>
  <c r="E104" i="2"/>
  <c r="F102" i="2" s="1"/>
  <c r="F104" i="2" s="1"/>
  <c r="G102" i="2" s="1"/>
  <c r="G104" i="2" s="1"/>
  <c r="H102" i="2" s="1"/>
  <c r="H104" i="2" s="1"/>
  <c r="I102" i="2" s="1"/>
  <c r="I104" i="2" s="1"/>
  <c r="D58" i="2"/>
  <c r="D60" i="2" s="1"/>
  <c r="D3" i="2" s="1"/>
  <c r="I78" i="2"/>
  <c r="I116" i="2" s="1"/>
  <c r="J78" i="2"/>
  <c r="J116" i="2" s="1"/>
  <c r="K78" i="2"/>
  <c r="K116" i="2" s="1"/>
  <c r="G58" i="2"/>
  <c r="G60" i="2" s="1"/>
  <c r="G3" i="2" s="1"/>
  <c r="F92" i="2"/>
  <c r="G92" i="2"/>
  <c r="G93" i="2" s="1"/>
  <c r="L78" i="2"/>
  <c r="L116" i="2" s="1"/>
  <c r="D35" i="2"/>
  <c r="G80" i="2"/>
  <c r="E92" i="2"/>
  <c r="D99" i="2"/>
  <c r="E96" i="2" s="1"/>
  <c r="E99" i="2" s="1"/>
  <c r="F96" i="2" s="1"/>
  <c r="F99" i="2" s="1"/>
  <c r="G96" i="2" s="1"/>
  <c r="G99" i="2" s="1"/>
  <c r="H96" i="2" s="1"/>
  <c r="H99" i="2" s="1"/>
  <c r="I96" i="2" s="1"/>
  <c r="M78" i="2"/>
  <c r="M116" i="2" s="1"/>
  <c r="H35" i="2"/>
  <c r="H38" i="2" s="1"/>
  <c r="H80" i="2"/>
  <c r="D92" i="2"/>
  <c r="D93" i="2" s="1"/>
  <c r="E35" i="2"/>
  <c r="E38" i="2" s="1"/>
  <c r="D80" i="2"/>
  <c r="D82" i="2" s="1"/>
  <c r="E81" i="2" s="1"/>
  <c r="D114" i="2"/>
  <c r="E80" i="2"/>
  <c r="F80" i="2"/>
  <c r="I27" i="2"/>
  <c r="I89" i="2"/>
  <c r="I30" i="2"/>
  <c r="I111" i="2"/>
  <c r="J26" i="2"/>
  <c r="J45" i="2" s="1"/>
  <c r="F112" i="2"/>
  <c r="F35" i="2"/>
  <c r="G112" i="2"/>
  <c r="G35" i="2"/>
  <c r="J55" i="2"/>
  <c r="E114" i="2"/>
  <c r="F114" i="2"/>
  <c r="I98" i="2" l="1"/>
  <c r="I67" i="2" s="1"/>
  <c r="I32" i="2" s="1"/>
  <c r="I28" i="2"/>
  <c r="I112" i="2" s="1"/>
  <c r="I46" i="2"/>
  <c r="I90" i="2" s="1"/>
  <c r="I51" i="2"/>
  <c r="I105" i="2"/>
  <c r="I33" i="2" s="1"/>
  <c r="H93" i="2"/>
  <c r="H14" i="2"/>
  <c r="E93" i="2"/>
  <c r="E14" i="2"/>
  <c r="E82" i="2"/>
  <c r="F81" i="2" s="1"/>
  <c r="F82" i="2" s="1"/>
  <c r="G81" i="2" s="1"/>
  <c r="G82" i="2" s="1"/>
  <c r="H81" i="2" s="1"/>
  <c r="H82" i="2" s="1"/>
  <c r="I81" i="2" s="1"/>
  <c r="F93" i="2"/>
  <c r="D38" i="2"/>
  <c r="D14" i="2"/>
  <c r="G38" i="2"/>
  <c r="G14" i="2"/>
  <c r="F38" i="2"/>
  <c r="F14" i="2"/>
  <c r="K55" i="2"/>
  <c r="I52" i="2"/>
  <c r="J102" i="2"/>
  <c r="K26" i="2"/>
  <c r="K45" i="2" s="1"/>
  <c r="J89" i="2"/>
  <c r="J30" i="2"/>
  <c r="J27" i="2"/>
  <c r="J111" i="2"/>
  <c r="J28" i="2" l="1"/>
  <c r="J112" i="2" s="1"/>
  <c r="J51" i="2"/>
  <c r="J46" i="2"/>
  <c r="J90" i="2" s="1"/>
  <c r="I34" i="2"/>
  <c r="I35" i="2" s="1"/>
  <c r="I37" i="2" s="1"/>
  <c r="I38" i="2" s="1"/>
  <c r="I99" i="2"/>
  <c r="J96" i="2" s="1"/>
  <c r="L55" i="2"/>
  <c r="I91" i="2"/>
  <c r="I92" i="2" s="1"/>
  <c r="I93" i="2" s="1"/>
  <c r="I68" i="2" s="1"/>
  <c r="I53" i="2"/>
  <c r="K89" i="2"/>
  <c r="K30" i="2"/>
  <c r="K27" i="2"/>
  <c r="K111" i="2"/>
  <c r="L26" i="2"/>
  <c r="L45" i="2" s="1"/>
  <c r="J104" i="2"/>
  <c r="J105" i="2"/>
  <c r="J33" i="2" s="1"/>
  <c r="K28" i="2" l="1"/>
  <c r="K51" i="2"/>
  <c r="K46" i="2"/>
  <c r="K90" i="2" s="1"/>
  <c r="I47" i="2"/>
  <c r="K112" i="2"/>
  <c r="I56" i="2"/>
  <c r="I66" i="2"/>
  <c r="I69" i="2" s="1"/>
  <c r="M55" i="2"/>
  <c r="J91" i="2"/>
  <c r="J92" i="2" s="1"/>
  <c r="J93" i="2" s="1"/>
  <c r="J68" i="2" s="1"/>
  <c r="K102" i="2"/>
  <c r="J52" i="2"/>
  <c r="J53" i="2" s="1"/>
  <c r="L89" i="2"/>
  <c r="L30" i="2"/>
  <c r="L27" i="2"/>
  <c r="L111" i="2"/>
  <c r="M26" i="2"/>
  <c r="M45" i="2" s="1"/>
  <c r="J98" i="2"/>
  <c r="J67" i="2" s="1"/>
  <c r="J32" i="2" s="1"/>
  <c r="J34" i="2" s="1"/>
  <c r="J35" i="2" s="1"/>
  <c r="L28" i="2" l="1"/>
  <c r="L112" i="2" s="1"/>
  <c r="L46" i="2"/>
  <c r="L90" i="2" s="1"/>
  <c r="L51" i="2"/>
  <c r="J99" i="2"/>
  <c r="I114" i="2"/>
  <c r="I80" i="2"/>
  <c r="I82" i="2" s="1"/>
  <c r="I57" i="2"/>
  <c r="I58" i="2" s="1"/>
  <c r="J37" i="2"/>
  <c r="J38" i="2" s="1"/>
  <c r="M27" i="2"/>
  <c r="M111" i="2"/>
  <c r="M89" i="2"/>
  <c r="M30" i="2"/>
  <c r="K104" i="2"/>
  <c r="K105" i="2" s="1"/>
  <c r="K33" i="2" s="1"/>
  <c r="K91" i="2"/>
  <c r="K92" i="2" s="1"/>
  <c r="K93" i="2" s="1"/>
  <c r="K68" i="2" s="1"/>
  <c r="M46" i="2" l="1"/>
  <c r="M90" i="2" s="1"/>
  <c r="M51" i="2"/>
  <c r="J66" i="2"/>
  <c r="J69" i="2" s="1"/>
  <c r="J56" i="2"/>
  <c r="K52" i="2"/>
  <c r="K53" i="2" s="1"/>
  <c r="L102" i="2"/>
  <c r="I44" i="2"/>
  <c r="I48" i="2" s="1"/>
  <c r="I60" i="2" s="1"/>
  <c r="I3" i="2" s="1"/>
  <c r="J81" i="2"/>
  <c r="L91" i="2"/>
  <c r="L92" i="2" s="1"/>
  <c r="L93" i="2" s="1"/>
  <c r="L68" i="2" s="1"/>
  <c r="K96" i="2"/>
  <c r="J47" i="2"/>
  <c r="M28" i="2"/>
  <c r="M91" i="2" l="1"/>
  <c r="M92" i="2" s="1"/>
  <c r="M93" i="2" s="1"/>
  <c r="M68" i="2" s="1"/>
  <c r="L104" i="2"/>
  <c r="L105" i="2" s="1"/>
  <c r="L33" i="2" s="1"/>
  <c r="M112" i="2"/>
  <c r="J57" i="2"/>
  <c r="J58" i="2" s="1"/>
  <c r="K98" i="2"/>
  <c r="K67" i="2" s="1"/>
  <c r="K32" i="2" s="1"/>
  <c r="K34" i="2" s="1"/>
  <c r="K35" i="2" s="1"/>
  <c r="J80" i="2"/>
  <c r="J82" i="2" s="1"/>
  <c r="J114" i="2"/>
  <c r="K99" i="2" l="1"/>
  <c r="K81" i="2"/>
  <c r="J44" i="2"/>
  <c r="J48" i="2" s="1"/>
  <c r="J60" i="2" s="1"/>
  <c r="J3" i="2" s="1"/>
  <c r="K37" i="2"/>
  <c r="K38" i="2" s="1"/>
  <c r="L52" i="2"/>
  <c r="L53" i="2" s="1"/>
  <c r="M102" i="2"/>
  <c r="K47" i="2" l="1"/>
  <c r="L96" i="2"/>
  <c r="L98" i="2" s="1"/>
  <c r="L67" i="2" s="1"/>
  <c r="L32" i="2" s="1"/>
  <c r="L34" i="2" s="1"/>
  <c r="L35" i="2" s="1"/>
  <c r="M104" i="2"/>
  <c r="M52" i="2" s="1"/>
  <c r="M53" i="2" s="1"/>
  <c r="K66" i="2"/>
  <c r="K69" i="2" s="1"/>
  <c r="K56" i="2"/>
  <c r="L99" i="2" l="1"/>
  <c r="M96" i="2" s="1"/>
  <c r="M105" i="2"/>
  <c r="M33" i="2" s="1"/>
  <c r="K57" i="2"/>
  <c r="K58" i="2" s="1"/>
  <c r="K80" i="2"/>
  <c r="K82" i="2" s="1"/>
  <c r="K114" i="2"/>
  <c r="L37" i="2"/>
  <c r="L38" i="2" s="1"/>
  <c r="L66" i="2" s="1"/>
  <c r="L69" i="2" s="1"/>
  <c r="L47" i="2" l="1"/>
  <c r="L80" i="2"/>
  <c r="L114" i="2"/>
  <c r="M98" i="2"/>
  <c r="M67" i="2" s="1"/>
  <c r="M32" i="2" s="1"/>
  <c r="M34" i="2" s="1"/>
  <c r="M35" i="2" s="1"/>
  <c r="K44" i="2"/>
  <c r="K48" i="2" s="1"/>
  <c r="K60" i="2" s="1"/>
  <c r="K3" i="2" s="1"/>
  <c r="L81" i="2"/>
  <c r="L56" i="2"/>
  <c r="L57" i="2" l="1"/>
  <c r="L58" i="2" s="1"/>
  <c r="M37" i="2"/>
  <c r="M38" i="2" s="1"/>
  <c r="M99" i="2"/>
  <c r="M47" i="2" s="1"/>
  <c r="L82" i="2"/>
  <c r="M66" i="2" l="1"/>
  <c r="M69" i="2" s="1"/>
  <c r="M56" i="2"/>
  <c r="M57" i="2" s="1"/>
  <c r="M58" i="2" s="1"/>
  <c r="L44" i="2"/>
  <c r="L48" i="2" s="1"/>
  <c r="L60" i="2" s="1"/>
  <c r="L3" i="2" s="1"/>
  <c r="M81" i="2"/>
  <c r="M80" i="2" l="1"/>
  <c r="M82" i="2" s="1"/>
  <c r="M44" i="2" s="1"/>
  <c r="M48" i="2" s="1"/>
  <c r="M60" i="2" s="1"/>
  <c r="M3" i="2" s="1"/>
  <c r="M11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12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 xml:space="preserve">
% of opening PP&amp;E</t>
        </r>
      </text>
    </comment>
    <comment ref="I13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 xml:space="preserve">
Average balance</t>
        </r>
      </text>
    </comment>
    <comment ref="A102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======
ID#AAAAqQiQ8JM
CFI    (2023-02-13 21:11:43)
We are using term debt/bond in this example so there's no compounding interest. To learn more about revolver and compound interest, take our LBO modeling course.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ubhEm48HDhyUiKA9AhkULVfZX8g=="/>
    </ext>
  </extLst>
</comments>
</file>

<file path=xl/sharedStrings.xml><?xml version="1.0" encoding="utf-8"?>
<sst xmlns="http://schemas.openxmlformats.org/spreadsheetml/2006/main" count="90" uniqueCount="81">
  <si>
    <t>Historical Results</t>
  </si>
  <si>
    <t xml:space="preserve"> Forecast Period</t>
  </si>
  <si>
    <t>Balance Sheet Check</t>
  </si>
  <si>
    <t>Assumptions</t>
  </si>
  <si>
    <t>Revenue Growth (% Change)</t>
  </si>
  <si>
    <t>Cost of Goods Sold (% of Revenue)</t>
  </si>
  <si>
    <t>Salaries and Benefits (% of Revenue)</t>
  </si>
  <si>
    <t>Rent and Overhead ($000's)</t>
  </si>
  <si>
    <t>Depreciation &amp; Amortization (% of PP&amp;E)</t>
  </si>
  <si>
    <t>Interest (% of Debt)</t>
  </si>
  <si>
    <t>Tax Rate (% of Earnings Before Tax)</t>
  </si>
  <si>
    <t>Accounts Receivable (Days)</t>
  </si>
  <si>
    <t>Inventory (Days)</t>
  </si>
  <si>
    <t>Accounts Payable (Days)</t>
  </si>
  <si>
    <t>Capital Expenditures ($000's)</t>
  </si>
  <si>
    <t>Debt Issuance (Repayment) ($000's)</t>
  </si>
  <si>
    <t>Equity Issued (Repaid) ($000's)</t>
  </si>
  <si>
    <t>Income Statement</t>
  </si>
  <si>
    <t>Revenue</t>
  </si>
  <si>
    <t>Cost of Goods Sold (COGS)</t>
  </si>
  <si>
    <t>Gross Profit</t>
  </si>
  <si>
    <t>Expenses</t>
  </si>
  <si>
    <t>Salaries and Benefits</t>
  </si>
  <si>
    <t>Rent and Overhead</t>
  </si>
  <si>
    <t>Depreciation &amp; Amortization</t>
  </si>
  <si>
    <t>Interest</t>
  </si>
  <si>
    <t>Total Expenses</t>
  </si>
  <si>
    <t>Earnings Before Tax</t>
  </si>
  <si>
    <t>Taxes</t>
  </si>
  <si>
    <t>Net Earnings</t>
  </si>
  <si>
    <t>Balance Sheet</t>
  </si>
  <si>
    <t>Assets</t>
  </si>
  <si>
    <t>Cash</t>
  </si>
  <si>
    <t>Accounts Receivable</t>
  </si>
  <si>
    <t>Inventory</t>
  </si>
  <si>
    <t>Property &amp; Equipment</t>
  </si>
  <si>
    <t>Total Assets</t>
  </si>
  <si>
    <t>Liabilities</t>
  </si>
  <si>
    <t>Accounts Payable</t>
  </si>
  <si>
    <t>Debt</t>
  </si>
  <si>
    <t>Total Liabilities</t>
  </si>
  <si>
    <t>Shareholder's Equity</t>
  </si>
  <si>
    <t>Equity Capital</t>
  </si>
  <si>
    <t>Retained Earnings</t>
  </si>
  <si>
    <t>Total Liabilities &amp; Shareholder's Equity</t>
  </si>
  <si>
    <t>Check</t>
  </si>
  <si>
    <t>Cash Flow Statement</t>
  </si>
  <si>
    <t>Operating Cash Flow</t>
  </si>
  <si>
    <t>Plus: Depreciation &amp; Amortization</t>
  </si>
  <si>
    <t>Less: Changes in Working Capital</t>
  </si>
  <si>
    <t>Cash from Operations</t>
  </si>
  <si>
    <t>Investing Cash Flow</t>
  </si>
  <si>
    <t>Investments in Property &amp; Equipment</t>
  </si>
  <si>
    <t>Cash from Investing</t>
  </si>
  <si>
    <t>Financing Cash Flow</t>
  </si>
  <si>
    <t>Issuance (repayment) of debt</t>
  </si>
  <si>
    <t>Issuance (repayment) of equity</t>
  </si>
  <si>
    <t>Cash from Financing</t>
  </si>
  <si>
    <t>Net Increase (decrease) in Cash</t>
  </si>
  <si>
    <t>Opening Cash Balance</t>
  </si>
  <si>
    <t>Closing Cash Balance</t>
  </si>
  <si>
    <t>Supporting Schedules</t>
  </si>
  <si>
    <t>Working Capital Schedule</t>
  </si>
  <si>
    <t>Net Working Capital (NWC)</t>
  </si>
  <si>
    <t>Change in NWC</t>
  </si>
  <si>
    <t>Depreciation Schedule</t>
  </si>
  <si>
    <t>PPE Opening</t>
  </si>
  <si>
    <t>Plus Capex</t>
  </si>
  <si>
    <t>Less Depreciation</t>
  </si>
  <si>
    <t>PPE Closing</t>
  </si>
  <si>
    <t>Debt &amp; Interest Schedule</t>
  </si>
  <si>
    <t>Debt Opening</t>
  </si>
  <si>
    <t>Issuance (repayment)</t>
  </si>
  <si>
    <t>Debt Closing</t>
  </si>
  <si>
    <t>Interest Expense</t>
  </si>
  <si>
    <t>Charts and Graphs</t>
  </si>
  <si>
    <t>Gross Profit Margin (%)</t>
  </si>
  <si>
    <t>Days in Period</t>
  </si>
  <si>
    <t>Key Assumptions</t>
  </si>
  <si>
    <t>Financial Model</t>
  </si>
  <si>
    <t xml:space="preserve"> Three statement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</si>
</sst>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(#,##0\)_-;_-* &quot;-&quot;_-;_-@"/>
    <numFmt numFmtId="165" formatCode="0.0%"/>
    <numFmt numFmtId="166" formatCode="_(* #,##0_);_(* \(#,##0\);_(* &quot;-&quot;??_);_(@_)"/>
    <numFmt numFmtId="167" formatCode="_-* #,##0_-;\-* #,##0_-;_-* &quot;-&quot;??_-;_-@"/>
    <numFmt numFmtId="168" formatCode="0.0000_ ;\-0.0000\ 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0"/>
      <name val="Arial Narrow"/>
      <family val="2"/>
    </font>
    <font>
      <b/>
      <sz val="14"/>
      <color theme="0"/>
      <name val="Arial Narrow"/>
      <family val="2"/>
    </font>
    <font>
      <sz val="14"/>
      <color theme="1"/>
      <name val="Arial Narrow"/>
      <family val="2"/>
    </font>
    <font>
      <i/>
      <sz val="12"/>
      <color theme="1"/>
      <name val="Arial Narrow"/>
      <family val="2"/>
    </font>
    <font>
      <sz val="12"/>
      <color rgb="FF0000FF"/>
      <name val="Arial Narrow"/>
      <family val="2"/>
    </font>
    <font>
      <b/>
      <sz val="12"/>
      <color theme="1"/>
      <name val="Arial Narrow"/>
      <family val="2"/>
    </font>
    <font>
      <b/>
      <sz val="12"/>
      <color rgb="FF0000FF"/>
      <name val="Arial Narrow"/>
      <family val="2"/>
    </font>
    <font>
      <sz val="11"/>
      <color theme="1"/>
      <name val="Calibri"/>
      <family val="2"/>
    </font>
    <font>
      <b/>
      <sz val="14"/>
      <color rgb="FF3271D2"/>
      <name val="Open Sans"/>
      <family val="2"/>
    </font>
    <font>
      <b/>
      <sz val="12"/>
      <name val="Arial Narrow"/>
      <family val="2"/>
    </font>
    <font>
      <b/>
      <sz val="14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theme="1"/>
      <name val="Open Sans"/>
      <family val="2"/>
    </font>
    <font>
      <sz val="12"/>
      <color theme="1"/>
      <name val="Cambria"/>
      <family val="1"/>
    </font>
    <font>
      <b/>
      <sz val="16"/>
      <color theme="1"/>
      <name val="Cambria"/>
      <family val="1"/>
    </font>
    <font>
      <b/>
      <sz val="24"/>
      <color theme="1"/>
      <name val="Cambria"/>
      <family val="1"/>
    </font>
    <font>
      <b/>
      <sz val="14"/>
      <color theme="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E7F2FF"/>
        <bgColor rgb="FF000000"/>
      </patternFill>
    </fill>
    <fill>
      <patternFill patternType="solid">
        <fgColor rgb="FF000C3F"/>
        <bgColor rgb="FF132E57"/>
      </patternFill>
    </fill>
    <fill>
      <patternFill patternType="solid">
        <fgColor rgb="FFE7F2FF"/>
        <bgColor rgb="FF1E8496"/>
      </patternFill>
    </fill>
    <fill>
      <patternFill patternType="solid">
        <fgColor theme="0"/>
        <bgColor rgb="FF132E57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4"/>
    <xf numFmtId="0" fontId="14" fillId="0" borderId="4" applyNumberFormat="0" applyFill="0" applyBorder="0" applyAlignment="0" applyProtection="0"/>
    <xf numFmtId="0" fontId="15" fillId="0" borderId="4"/>
    <xf numFmtId="0" fontId="14" fillId="0" borderId="4" applyNumberFormat="0" applyFill="0" applyBorder="0" applyAlignment="0" applyProtection="0"/>
  </cellStyleXfs>
  <cellXfs count="49">
    <xf numFmtId="0" fontId="0" fillId="0" borderId="0" xfId="0"/>
    <xf numFmtId="164" fontId="2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 applyAlignment="1">
      <alignment horizontal="center"/>
    </xf>
    <xf numFmtId="164" fontId="7" fillId="0" borderId="0" xfId="0" applyNumberFormat="1" applyFont="1"/>
    <xf numFmtId="164" fontId="8" fillId="0" borderId="0" xfId="0" applyNumberFormat="1" applyFont="1"/>
    <xf numFmtId="164" fontId="2" fillId="0" borderId="2" xfId="0" applyNumberFormat="1" applyFont="1" applyBorder="1"/>
    <xf numFmtId="164" fontId="8" fillId="0" borderId="2" xfId="0" applyNumberFormat="1" applyFont="1" applyBorder="1"/>
    <xf numFmtId="164" fontId="8" fillId="0" borderId="2" xfId="0" applyNumberFormat="1" applyFont="1" applyBorder="1" applyAlignment="1">
      <alignment horizontal="center"/>
    </xf>
    <xf numFmtId="165" fontId="2" fillId="0" borderId="2" xfId="0" applyNumberFormat="1" applyFont="1" applyBorder="1"/>
    <xf numFmtId="165" fontId="7" fillId="0" borderId="2" xfId="0" applyNumberFormat="1" applyFont="1" applyBorder="1"/>
    <xf numFmtId="165" fontId="2" fillId="0" borderId="0" xfId="0" applyNumberFormat="1" applyFont="1"/>
    <xf numFmtId="165" fontId="7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/>
    </xf>
    <xf numFmtId="9" fontId="7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9" fillId="0" borderId="0" xfId="0" applyNumberFormat="1" applyFont="1"/>
    <xf numFmtId="166" fontId="2" fillId="0" borderId="0" xfId="0" applyNumberFormat="1" applyFont="1"/>
    <xf numFmtId="9" fontId="9" fillId="0" borderId="0" xfId="0" applyNumberFormat="1" applyFont="1"/>
    <xf numFmtId="164" fontId="2" fillId="0" borderId="5" xfId="0" applyNumberFormat="1" applyFont="1" applyBorder="1"/>
    <xf numFmtId="164" fontId="2" fillId="0" borderId="5" xfId="0" applyNumberFormat="1" applyFont="1" applyBorder="1" applyAlignment="1">
      <alignment horizontal="center"/>
    </xf>
    <xf numFmtId="164" fontId="7" fillId="0" borderId="5" xfId="0" applyNumberFormat="1" applyFont="1" applyBorder="1"/>
    <xf numFmtId="164" fontId="8" fillId="0" borderId="6" xfId="0" applyNumberFormat="1" applyFont="1" applyBorder="1"/>
    <xf numFmtId="164" fontId="8" fillId="0" borderId="6" xfId="0" applyNumberFormat="1" applyFont="1" applyBorder="1" applyAlignment="1">
      <alignment horizontal="center"/>
    </xf>
    <xf numFmtId="0" fontId="10" fillId="0" borderId="0" xfId="0" applyFont="1"/>
    <xf numFmtId="167" fontId="2" fillId="0" borderId="0" xfId="0" applyNumberFormat="1" applyFont="1"/>
    <xf numFmtId="164" fontId="8" fillId="0" borderId="7" xfId="0" applyNumberFormat="1" applyFont="1" applyBorder="1"/>
    <xf numFmtId="164" fontId="8" fillId="0" borderId="7" xfId="0" applyNumberFormat="1" applyFont="1" applyBorder="1" applyAlignment="1">
      <alignment horizontal="center"/>
    </xf>
    <xf numFmtId="168" fontId="6" fillId="0" borderId="0" xfId="0" applyNumberFormat="1" applyFont="1"/>
    <xf numFmtId="168" fontId="6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9" fontId="2" fillId="0" borderId="0" xfId="0" applyNumberFormat="1" applyFont="1"/>
    <xf numFmtId="0" fontId="11" fillId="2" borderId="0" xfId="0" applyFont="1" applyFill="1" applyAlignment="1">
      <alignment vertical="center"/>
    </xf>
    <xf numFmtId="0" fontId="4" fillId="3" borderId="1" xfId="0" applyFont="1" applyFill="1" applyBorder="1"/>
    <xf numFmtId="0" fontId="13" fillId="4" borderId="1" xfId="0" applyFont="1" applyFill="1" applyBorder="1"/>
    <xf numFmtId="164" fontId="16" fillId="0" borderId="0" xfId="0" applyNumberFormat="1" applyFont="1"/>
    <xf numFmtId="164" fontId="17" fillId="0" borderId="0" xfId="0" applyNumberFormat="1" applyFont="1"/>
    <xf numFmtId="164" fontId="17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right"/>
    </xf>
    <xf numFmtId="164" fontId="12" fillId="4" borderId="3" xfId="0" applyNumberFormat="1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/>
    </xf>
    <xf numFmtId="164" fontId="19" fillId="5" borderId="1" xfId="0" applyNumberFormat="1" applyFont="1" applyFill="1" applyBorder="1"/>
    <xf numFmtId="164" fontId="19" fillId="5" borderId="1" xfId="0" applyNumberFormat="1" applyFont="1" applyFill="1" applyBorder="1" applyAlignment="1">
      <alignment horizontal="center"/>
    </xf>
    <xf numFmtId="164" fontId="20" fillId="5" borderId="1" xfId="0" applyNumberFormat="1" applyFont="1" applyFill="1" applyBorder="1" applyAlignment="1">
      <alignment horizontal="left"/>
    </xf>
    <xf numFmtId="164" fontId="21" fillId="5" borderId="1" xfId="0" applyNumberFormat="1" applyFont="1" applyFill="1" applyBorder="1"/>
    <xf numFmtId="164" fontId="22" fillId="5" borderId="1" xfId="0" applyNumberFormat="1" applyFont="1" applyFill="1" applyBorder="1"/>
    <xf numFmtId="164" fontId="22" fillId="5" borderId="1" xfId="0" applyNumberFormat="1" applyFont="1" applyFill="1" applyBorder="1" applyAlignment="1">
      <alignment horizontal="center"/>
    </xf>
    <xf numFmtId="0" fontId="18" fillId="2" borderId="0" xfId="0" applyFont="1" applyFill="1" applyAlignment="1">
      <alignment vertical="center"/>
    </xf>
  </cellXfs>
  <cellStyles count="5">
    <cellStyle name="Hyperlink 2" xfId="2" xr:uid="{30FD4205-4283-4A6A-A64B-284F31D794C7}"/>
    <cellStyle name="Hyperlink 2 2" xfId="4" xr:uid="{5A0AA4A2-96E2-4DCB-8D0F-2E73B6D49FE2}"/>
    <cellStyle name="Normal" xfId="0" builtinId="0"/>
    <cellStyle name="Normal 2" xfId="3" xr:uid="{34DC7261-9ACC-4036-8A8C-A03CE005F23F}"/>
    <cellStyle name="Normal 2 2 2" xfId="1" xr:uid="{E616C273-7B25-47FB-AA32-803AF9F46522}"/>
  </cellStyles>
  <dxfs count="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none"/>
      </fill>
    </dxf>
  </dxfs>
  <tableStyles count="0" defaultTableStyle="TableStyleMedium2" defaultPivotStyle="PivotStyleLight16"/>
  <colors>
    <mruColors>
      <color rgb="FF000C3F"/>
      <color rgb="FFE7F2FF"/>
      <color rgb="FF3271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en-CA" sz="1400" b="1" i="0">
                <a:solidFill>
                  <a:srgbClr val="757575"/>
                </a:solidFill>
                <a:latin typeface="+mn-lt"/>
              </a:rPr>
              <a:t>Revenue &amp; Gross Profit Margin</a:t>
            </a:r>
          </a:p>
        </c:rich>
      </c:tx>
      <c:layout>
        <c:manualLayout>
          <c:xMode val="edge"/>
          <c:yMode val="edge"/>
          <c:x val="0.25405555555555548"/>
          <c:y val="2.777777777777777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214371079432063"/>
          <c:y val="0.1056544562364487"/>
          <c:w val="0.7707335929414052"/>
          <c:h val="0.69457796036365027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'Three Statement Model'!$A$111</c:f>
              <c:strCache>
                <c:ptCount val="1"/>
                <c:pt idx="0">
                  <c:v> Revenue</c:v>
                </c:pt>
              </c:strCache>
            </c:strRef>
          </c:tx>
          <c:spPr>
            <a:solidFill>
              <a:srgbClr val="3271D2"/>
            </a:solidFill>
            <a:ln cmpd="sng">
              <a:noFill/>
            </a:ln>
          </c:spPr>
          <c:invertIfNegative val="1"/>
          <c:cat>
            <c:numRef>
              <c:f>'Three Statement Model'!$D$2:$M$2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'Three Statement Model'!$D$111:$M$111</c:f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8B1-4DBC-A134-01A9B805A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347515175"/>
        <c:axId val="713451283"/>
      </c:barChart>
      <c:lineChart>
        <c:grouping val="standard"/>
        <c:varyColors val="1"/>
        <c:ser>
          <c:idx val="1"/>
          <c:order val="1"/>
          <c:tx>
            <c:strRef>
              <c:f>'Three Statement Model'!$A$112</c:f>
              <c:strCache>
                <c:ptCount val="1"/>
                <c:pt idx="0">
                  <c:v> Gross Profit Margin (%)</c:v>
                </c:pt>
              </c:strCache>
            </c:strRef>
          </c:tx>
          <c:marker>
            <c:symbol val="none"/>
          </c:marker>
          <c:val>
            <c:numRef>
              <c:f>'Three Statement Model'!$D$112:$M$112</c:f>
            </c:numRef>
          </c:val>
          <c:smooth val="0"/>
          <c:extLst>
            <c:ext xmlns:c16="http://schemas.microsoft.com/office/drawing/2014/chart" uri="{C3380CC4-5D6E-409C-BE32-E72D297353CC}">
              <c16:uniqueId val="{00000001-D8B1-4DBC-A134-01A9B805A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133744"/>
        <c:axId val="397132784"/>
      </c:lineChart>
      <c:catAx>
        <c:axId val="13475151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CA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713451283"/>
        <c:crosses val="autoZero"/>
        <c:auto val="1"/>
        <c:lblAlgn val="ctr"/>
        <c:lblOffset val="100"/>
        <c:noMultiLvlLbl val="1"/>
      </c:catAx>
      <c:valAx>
        <c:axId val="713451283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CA"/>
              </a:p>
            </c:rich>
          </c:tx>
          <c:overlay val="0"/>
        </c:title>
        <c:numFmt formatCode="_-* #,##0_-;\(#,##0\)_-;_-* &quot;-&quot;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347515175"/>
        <c:crosses val="autoZero"/>
        <c:crossBetween val="between"/>
        <c:dispUnits>
          <c:builtInUnit val="thousands"/>
          <c:dispUnitsLbl/>
        </c:dispUnits>
      </c:valAx>
      <c:valAx>
        <c:axId val="397132784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crossAx val="397133744"/>
        <c:crosses val="max"/>
        <c:crossBetween val="between"/>
      </c:valAx>
      <c:catAx>
        <c:axId val="397133744"/>
        <c:scaling>
          <c:orientation val="minMax"/>
        </c:scaling>
        <c:delete val="1"/>
        <c:axPos val="b"/>
        <c:majorTickMark val="out"/>
        <c:minorTickMark val="none"/>
        <c:tickLblPos val="nextTo"/>
        <c:crossAx val="397132784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400" b="1" i="0">
                <a:solidFill>
                  <a:srgbClr val="757575"/>
                </a:solidFill>
                <a:latin typeface="+mn-lt"/>
              </a:defRPr>
            </a:pPr>
            <a:r>
              <a:rPr lang="en-CA" sz="1400" b="1" i="0">
                <a:solidFill>
                  <a:srgbClr val="757575"/>
                </a:solidFill>
                <a:latin typeface="+mn-lt"/>
              </a:rPr>
              <a:t>Cash Flow</a:t>
            </a:r>
          </a:p>
        </c:rich>
      </c:tx>
      <c:layout>
        <c:manualLayout>
          <c:xMode val="edge"/>
          <c:yMode val="edge"/>
          <c:x val="0.50641951006124231"/>
          <c:y val="9.0581612081098561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0827063283756198"/>
          <c:y val="8.2505991098938719E-2"/>
          <c:w val="0.76735564304461945"/>
          <c:h val="0.68390961999315303"/>
        </c:manualLayout>
      </c:layout>
      <c:barChart>
        <c:barDir val="col"/>
        <c:grouping val="stacked"/>
        <c:varyColors val="1"/>
        <c:ser>
          <c:idx val="1"/>
          <c:order val="0"/>
          <c:tx>
            <c:strRef>
              <c:f>'Three Statement Model'!$A$114</c:f>
              <c:strCache>
                <c:ptCount val="1"/>
                <c:pt idx="0">
                  <c:v> Operating Cash Flow</c:v>
                </c:pt>
              </c:strCache>
            </c:strRef>
          </c:tx>
          <c:spPr>
            <a:solidFill>
              <a:srgbClr val="3271D2"/>
            </a:solidFill>
          </c:spPr>
          <c:invertIfNegative val="1"/>
          <c:cat>
            <c:numRef>
              <c:f>'Three Statement Model'!$D$2:$M$2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'Three Statement Model'!$D$114:$M$114</c:f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A2A8-47A9-A19A-FCBBB5D3D5A8}"/>
            </c:ext>
          </c:extLst>
        </c:ser>
        <c:ser>
          <c:idx val="0"/>
          <c:order val="1"/>
          <c:tx>
            <c:strRef>
              <c:f>'Three Statement Model'!$A$115</c:f>
              <c:strCache>
                <c:ptCount val="1"/>
                <c:pt idx="0">
                  <c:v> Investing Cash Flow</c:v>
                </c:pt>
              </c:strCache>
            </c:strRef>
          </c:tx>
          <c:spPr>
            <a:solidFill>
              <a:srgbClr val="000C3F"/>
            </a:solidFill>
          </c:spPr>
          <c:invertIfNegative val="0"/>
          <c:val>
            <c:numRef>
              <c:f>'Three Statement Model'!$D$115:$M$115</c:f>
            </c:numRef>
          </c:val>
          <c:extLst>
            <c:ext xmlns:c16="http://schemas.microsoft.com/office/drawing/2014/chart" uri="{C3380CC4-5D6E-409C-BE32-E72D297353CC}">
              <c16:uniqueId val="{00000005-A2A8-47A9-A19A-FCBBB5D3D5A8}"/>
            </c:ext>
          </c:extLst>
        </c:ser>
        <c:ser>
          <c:idx val="2"/>
          <c:order val="2"/>
          <c:tx>
            <c:strRef>
              <c:f>'Three Statement Model'!$A$116</c:f>
              <c:strCache>
                <c:ptCount val="1"/>
                <c:pt idx="0">
                  <c:v> Financing Cash Flow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val>
            <c:numRef>
              <c:f>'Three Statement Model'!$D$116:$M$116</c:f>
            </c:numRef>
          </c:val>
          <c:extLst>
            <c:ext xmlns:c16="http://schemas.microsoft.com/office/drawing/2014/chart" uri="{C3380CC4-5D6E-409C-BE32-E72D297353CC}">
              <c16:uniqueId val="{00000006-A2A8-47A9-A19A-FCBBB5D3D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25398482"/>
        <c:axId val="1129587394"/>
      </c:barChart>
      <c:catAx>
        <c:axId val="92539848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CA"/>
              </a:p>
            </c:rich>
          </c:tx>
          <c:overlay val="0"/>
        </c:title>
        <c:numFmt formatCode="General" sourceLinked="1"/>
        <c:majorTickMark val="none"/>
        <c:minorTickMark val="none"/>
        <c:tickLblPos val="low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29587394"/>
        <c:crosses val="autoZero"/>
        <c:auto val="1"/>
        <c:lblAlgn val="ctr"/>
        <c:lblOffset val="100"/>
        <c:noMultiLvlLbl val="1"/>
      </c:catAx>
      <c:valAx>
        <c:axId val="112958739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CA"/>
              </a:p>
            </c:rich>
          </c:tx>
          <c:overlay val="0"/>
        </c:title>
        <c:numFmt formatCode="_-* #,##0_-;\(#,##0\)_-;_-* &quot;-&quot;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925398482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 rtl="0">
            <a:defRPr sz="900" b="0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134937</xdr:colOff>
      <xdr:row>117</xdr:row>
      <xdr:rowOff>165099</xdr:rowOff>
    </xdr:from>
    <xdr:ext cx="4371975" cy="2628900"/>
    <xdr:graphicFrame macro="">
      <xdr:nvGraphicFramePr>
        <xdr:cNvPr id="1284321847" name="Chart 1">
          <a:extLst>
            <a:ext uri="{FF2B5EF4-FFF2-40B4-BE49-F238E27FC236}">
              <a16:creationId xmlns:a16="http://schemas.microsoft.com/office/drawing/2014/main" id="{00000000-0008-0000-0100-000037328D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552450</xdr:colOff>
      <xdr:row>117</xdr:row>
      <xdr:rowOff>190500</xdr:rowOff>
    </xdr:from>
    <xdr:ext cx="5486400" cy="2628900"/>
    <xdr:graphicFrame macro="">
      <xdr:nvGraphicFramePr>
        <xdr:cNvPr id="1536027679" name="Chart 2">
          <a:extLst>
            <a:ext uri="{FF2B5EF4-FFF2-40B4-BE49-F238E27FC236}">
              <a16:creationId xmlns:a16="http://schemas.microsoft.com/office/drawing/2014/main" id="{00000000-0008-0000-0100-00001FEC8D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E6E7E8"/>
      </a:accent1>
      <a:accent2>
        <a:srgbClr val="F57A16"/>
      </a:accent2>
      <a:accent3>
        <a:srgbClr val="1E8496"/>
      </a:accent3>
      <a:accent4>
        <a:srgbClr val="E6E7E8"/>
      </a:accent4>
      <a:accent5>
        <a:srgbClr val="ED942D"/>
      </a:accent5>
      <a:accent6>
        <a:srgbClr val="1E2A39"/>
      </a:accent6>
      <a:hlink>
        <a:srgbClr val="E6E7E8"/>
      </a:hlink>
      <a:folHlink>
        <a:srgbClr val="E6E7E8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1"/>
  <sheetViews>
    <sheetView showGridLines="0" tabSelected="1" zoomScaleNormal="100" workbookViewId="0">
      <pane ySplit="3" topLeftCell="A4" activePane="bottomLeft" state="frozen"/>
      <selection pane="bottomLeft" activeCell="A102" sqref="A102"/>
    </sheetView>
  </sheetViews>
  <sheetFormatPr defaultColWidth="14.36328125" defaultRowHeight="15" customHeight="1" outlineLevelRow="1" x14ac:dyDescent="0.35"/>
  <cols>
    <col min="1" max="1" width="12.90625" customWidth="1"/>
    <col min="2" max="2" width="12.36328125" customWidth="1"/>
    <col min="3" max="3" width="11.08984375" customWidth="1"/>
    <col min="4" max="13" width="11.54296875" customWidth="1"/>
    <col min="14" max="26" width="9.08984375" customWidth="1"/>
  </cols>
  <sheetData>
    <row r="1" spans="1:26" ht="20" x14ac:dyDescent="0.4">
      <c r="A1" s="44" t="s">
        <v>80</v>
      </c>
      <c r="B1" s="42"/>
      <c r="C1" s="43"/>
      <c r="D1" s="40" t="s">
        <v>0</v>
      </c>
      <c r="E1" s="40"/>
      <c r="F1" s="40"/>
      <c r="G1" s="40"/>
      <c r="H1" s="40"/>
      <c r="I1" s="41" t="s">
        <v>1</v>
      </c>
      <c r="J1" s="41"/>
      <c r="K1" s="41"/>
      <c r="L1" s="41"/>
      <c r="M1" s="4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 x14ac:dyDescent="0.6">
      <c r="A2" s="45" t="s">
        <v>79</v>
      </c>
      <c r="B2" s="46"/>
      <c r="C2" s="47"/>
      <c r="D2" s="35">
        <v>2020</v>
      </c>
      <c r="E2" s="35">
        <f t="shared" ref="E2:M2" si="0">+D2+1</f>
        <v>2021</v>
      </c>
      <c r="F2" s="35">
        <f t="shared" si="0"/>
        <v>2022</v>
      </c>
      <c r="G2" s="35">
        <f t="shared" si="0"/>
        <v>2023</v>
      </c>
      <c r="H2" s="35">
        <f t="shared" si="0"/>
        <v>2024</v>
      </c>
      <c r="I2" s="34">
        <f t="shared" si="0"/>
        <v>2025</v>
      </c>
      <c r="J2" s="34">
        <f t="shared" si="0"/>
        <v>2026</v>
      </c>
      <c r="K2" s="34">
        <f t="shared" si="0"/>
        <v>2027</v>
      </c>
      <c r="L2" s="34">
        <f t="shared" si="0"/>
        <v>2028</v>
      </c>
      <c r="M2" s="34">
        <f t="shared" si="0"/>
        <v>2029</v>
      </c>
      <c r="N2" s="2"/>
      <c r="O2" s="2"/>
      <c r="P2" s="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 x14ac:dyDescent="0.35">
      <c r="A3" s="37" t="s">
        <v>2</v>
      </c>
      <c r="B3" s="37"/>
      <c r="C3" s="38"/>
      <c r="D3" s="39" t="str">
        <f t="shared" ref="D3:M3" si="1">IFERROR(IF(ABS(D60)&gt;1,"ERROR","OK"),"OK")</f>
        <v>OK</v>
      </c>
      <c r="E3" s="39" t="str">
        <f t="shared" si="1"/>
        <v>OK</v>
      </c>
      <c r="F3" s="39" t="str">
        <f t="shared" si="1"/>
        <v>OK</v>
      </c>
      <c r="G3" s="39" t="str">
        <f t="shared" si="1"/>
        <v>OK</v>
      </c>
      <c r="H3" s="39" t="str">
        <f t="shared" si="1"/>
        <v>OK</v>
      </c>
      <c r="I3" s="39" t="str">
        <f t="shared" si="1"/>
        <v>OK</v>
      </c>
      <c r="J3" s="39" t="str">
        <f t="shared" si="1"/>
        <v>OK</v>
      </c>
      <c r="K3" s="39" t="str">
        <f t="shared" si="1"/>
        <v>OK</v>
      </c>
      <c r="L3" s="39" t="str">
        <f t="shared" si="1"/>
        <v>OK</v>
      </c>
      <c r="M3" s="39" t="str">
        <f t="shared" si="1"/>
        <v>OK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5" x14ac:dyDescent="0.35">
      <c r="A4" s="1"/>
      <c r="B4" s="1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5" x14ac:dyDescent="0.35">
      <c r="A5" s="48" t="s">
        <v>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 outlineLevel="1" x14ac:dyDescent="0.35">
      <c r="A6" s="1"/>
      <c r="B6" s="1"/>
      <c r="C6" s="3"/>
      <c r="D6" s="1"/>
      <c r="E6" s="1"/>
      <c r="F6" s="1"/>
      <c r="G6" s="1"/>
      <c r="H6" s="1"/>
      <c r="I6" s="4"/>
      <c r="J6" s="4"/>
      <c r="K6" s="4"/>
      <c r="L6" s="4"/>
      <c r="M6" s="4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outlineLevel="1" x14ac:dyDescent="0.35">
      <c r="A7" s="5" t="s">
        <v>78</v>
      </c>
      <c r="B7" s="1"/>
      <c r="C7" s="3"/>
      <c r="D7" s="1"/>
      <c r="E7" s="1"/>
      <c r="F7" s="1"/>
      <c r="G7" s="1"/>
      <c r="H7" s="1"/>
      <c r="I7" s="4"/>
      <c r="J7" s="4"/>
      <c r="K7" s="4"/>
      <c r="L7" s="4"/>
      <c r="M7" s="4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outlineLevel="1" x14ac:dyDescent="0.35">
      <c r="A8" s="6" t="s">
        <v>4</v>
      </c>
      <c r="B8" s="7"/>
      <c r="C8" s="8"/>
      <c r="D8" s="9"/>
      <c r="E8" s="9">
        <f t="shared" ref="E8:H8" si="2">E26/D26-1</f>
        <v>0.15762643740135474</v>
      </c>
      <c r="F8" s="9">
        <f t="shared" si="2"/>
        <v>0.1122825737174602</v>
      </c>
      <c r="G8" s="9">
        <f t="shared" si="2"/>
        <v>8.3718451406600947E-2</v>
      </c>
      <c r="H8" s="9">
        <f t="shared" si="2"/>
        <v>5.9231001608812672E-2</v>
      </c>
      <c r="I8" s="10">
        <v>0.1</v>
      </c>
      <c r="J8" s="10">
        <v>0.1</v>
      </c>
      <c r="K8" s="10">
        <v>0.1</v>
      </c>
      <c r="L8" s="10">
        <v>0.1</v>
      </c>
      <c r="M8" s="10">
        <v>0.1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 outlineLevel="1" x14ac:dyDescent="0.35">
      <c r="A9" s="1" t="s">
        <v>5</v>
      </c>
      <c r="B9" s="1"/>
      <c r="C9" s="3"/>
      <c r="D9" s="11">
        <f t="shared" ref="D9:H9" si="3">D27/D26</f>
        <v>0.38255217779172018</v>
      </c>
      <c r="E9" s="11">
        <f t="shared" si="3"/>
        <v>0.40651728401334619</v>
      </c>
      <c r="F9" s="11">
        <f t="shared" si="3"/>
        <v>0.37399977159389397</v>
      </c>
      <c r="G9" s="11">
        <f t="shared" si="3"/>
        <v>0.369914501092447</v>
      </c>
      <c r="H9" s="11">
        <f t="shared" si="3"/>
        <v>0.37613084657628737</v>
      </c>
      <c r="I9" s="12">
        <v>0.42</v>
      </c>
      <c r="J9" s="12">
        <v>0.47</v>
      </c>
      <c r="K9" s="12">
        <v>0.5</v>
      </c>
      <c r="L9" s="12">
        <v>0.36</v>
      </c>
      <c r="M9" s="12">
        <v>0.35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 outlineLevel="1" x14ac:dyDescent="0.35">
      <c r="A10" s="1" t="s">
        <v>6</v>
      </c>
      <c r="B10" s="1"/>
      <c r="C10" s="3"/>
      <c r="D10" s="11">
        <f t="shared" ref="D10:H10" si="4">D30/D26</f>
        <v>0.25907045594910155</v>
      </c>
      <c r="E10" s="11">
        <f t="shared" si="4"/>
        <v>0.19187710651559034</v>
      </c>
      <c r="F10" s="11">
        <f t="shared" si="4"/>
        <v>0.18175035212608018</v>
      </c>
      <c r="G10" s="11">
        <f t="shared" si="4"/>
        <v>0.16159785304304453</v>
      </c>
      <c r="H10" s="11">
        <f t="shared" si="4"/>
        <v>0.16743825113416283</v>
      </c>
      <c r="I10" s="12">
        <v>0.17</v>
      </c>
      <c r="J10" s="12">
        <v>0.17</v>
      </c>
      <c r="K10" s="12">
        <v>0.17</v>
      </c>
      <c r="L10" s="12">
        <v>0.17</v>
      </c>
      <c r="M10" s="12">
        <v>0.17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 outlineLevel="1" x14ac:dyDescent="0.35">
      <c r="A11" s="1" t="s">
        <v>7</v>
      </c>
      <c r="B11" s="1"/>
      <c r="C11" s="3"/>
      <c r="D11" s="1">
        <f t="shared" ref="D11:H11" si="5">D31</f>
        <v>10963</v>
      </c>
      <c r="E11" s="1">
        <f t="shared" si="5"/>
        <v>10125</v>
      </c>
      <c r="F11" s="1">
        <f t="shared" si="5"/>
        <v>10087</v>
      </c>
      <c r="G11" s="1">
        <f t="shared" si="5"/>
        <v>11020</v>
      </c>
      <c r="H11" s="1">
        <f t="shared" si="5"/>
        <v>11412</v>
      </c>
      <c r="I11" s="4">
        <v>15000</v>
      </c>
      <c r="J11" s="4">
        <v>15000</v>
      </c>
      <c r="K11" s="4">
        <v>15000</v>
      </c>
      <c r="L11" s="4">
        <v>15000</v>
      </c>
      <c r="M11" s="4">
        <v>15000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 outlineLevel="1" x14ac:dyDescent="0.35">
      <c r="A12" s="1" t="s">
        <v>8</v>
      </c>
      <c r="B12" s="1"/>
      <c r="C12" s="3"/>
      <c r="D12" s="11">
        <f t="shared" ref="D12:H12" si="6">D32/D47</f>
        <v>0.42857142857142849</v>
      </c>
      <c r="E12" s="11">
        <f t="shared" si="6"/>
        <v>0.42857142857142849</v>
      </c>
      <c r="F12" s="11">
        <f t="shared" si="6"/>
        <v>0.42857142857142849</v>
      </c>
      <c r="G12" s="11">
        <f t="shared" si="6"/>
        <v>0.42858993290329256</v>
      </c>
      <c r="H12" s="11">
        <f t="shared" si="6"/>
        <v>0.42856000639641795</v>
      </c>
      <c r="I12" s="12">
        <v>0.35</v>
      </c>
      <c r="J12" s="12">
        <v>0.35</v>
      </c>
      <c r="K12" s="12">
        <v>0.35</v>
      </c>
      <c r="L12" s="12">
        <v>0.35</v>
      </c>
      <c r="M12" s="12">
        <v>0.35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outlineLevel="1" x14ac:dyDescent="0.35">
      <c r="A13" s="1" t="s">
        <v>9</v>
      </c>
      <c r="B13" s="1"/>
      <c r="C13" s="3"/>
      <c r="D13" s="11">
        <f t="shared" ref="D13:H13" si="7">D33/D52</f>
        <v>0.05</v>
      </c>
      <c r="E13" s="11">
        <f t="shared" si="7"/>
        <v>0.05</v>
      </c>
      <c r="F13" s="11">
        <f t="shared" si="7"/>
        <v>0.05</v>
      </c>
      <c r="G13" s="11">
        <f t="shared" si="7"/>
        <v>0.05</v>
      </c>
      <c r="H13" s="11">
        <f t="shared" si="7"/>
        <v>0.05</v>
      </c>
      <c r="I13" s="12">
        <v>0.1</v>
      </c>
      <c r="J13" s="12">
        <v>0.1</v>
      </c>
      <c r="K13" s="12">
        <v>0.1</v>
      </c>
      <c r="L13" s="12">
        <v>0.1</v>
      </c>
      <c r="M13" s="12">
        <v>0.1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outlineLevel="1" x14ac:dyDescent="0.35">
      <c r="A14" s="1" t="s">
        <v>10</v>
      </c>
      <c r="B14" s="13"/>
      <c r="C14" s="14"/>
      <c r="D14" s="11">
        <f t="shared" ref="D14:H14" si="8">D37/D35</f>
        <v>0.31163049526989428</v>
      </c>
      <c r="E14" s="11">
        <f t="shared" si="8"/>
        <v>0.29178929665445374</v>
      </c>
      <c r="F14" s="11">
        <f t="shared" si="8"/>
        <v>0.28699506055890112</v>
      </c>
      <c r="G14" s="11">
        <f t="shared" si="8"/>
        <v>0.28994444592116103</v>
      </c>
      <c r="H14" s="11">
        <f t="shared" si="8"/>
        <v>0.2912241054613936</v>
      </c>
      <c r="I14" s="12">
        <v>0.28000000000000003</v>
      </c>
      <c r="J14" s="12">
        <v>0.28000000000000003</v>
      </c>
      <c r="K14" s="12">
        <v>0.28000000000000003</v>
      </c>
      <c r="L14" s="12">
        <v>0.28000000000000003</v>
      </c>
      <c r="M14" s="12">
        <v>0.28000000000000003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 outlineLevel="1" x14ac:dyDescent="0.35">
      <c r="A15" s="1" t="s">
        <v>11</v>
      </c>
      <c r="B15" s="1"/>
      <c r="C15" s="15"/>
      <c r="D15" s="1">
        <f t="shared" ref="D15:H15" si="9">D45/D26*365</f>
        <v>18.248747634966229</v>
      </c>
      <c r="E15" s="1">
        <f t="shared" si="9"/>
        <v>18.249072709720032</v>
      </c>
      <c r="F15" s="1">
        <f t="shared" si="9"/>
        <v>18.249305264760743</v>
      </c>
      <c r="G15" s="1">
        <f t="shared" si="9"/>
        <v>18.249871786765585</v>
      </c>
      <c r="H15" s="1">
        <f t="shared" si="9"/>
        <v>18.248547475658611</v>
      </c>
      <c r="I15" s="4">
        <v>18</v>
      </c>
      <c r="J15" s="4">
        <v>18</v>
      </c>
      <c r="K15" s="4">
        <v>18</v>
      </c>
      <c r="L15" s="4">
        <v>18</v>
      </c>
      <c r="M15" s="4">
        <v>18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 outlineLevel="1" x14ac:dyDescent="0.35">
      <c r="A16" s="1" t="s">
        <v>12</v>
      </c>
      <c r="B16" s="1"/>
      <c r="C16" s="15"/>
      <c r="D16" s="1">
        <f t="shared" ref="D16:H16" si="10">D46/D27*365</f>
        <v>73.00374138328678</v>
      </c>
      <c r="E16" s="1">
        <f t="shared" si="10"/>
        <v>73.001520706607778</v>
      </c>
      <c r="F16" s="1">
        <f t="shared" si="10"/>
        <v>73.002972131180911</v>
      </c>
      <c r="G16" s="1">
        <f t="shared" si="10"/>
        <v>73.001386409389596</v>
      </c>
      <c r="H16" s="1">
        <f t="shared" si="10"/>
        <v>73</v>
      </c>
      <c r="I16" s="4">
        <v>80</v>
      </c>
      <c r="J16" s="4">
        <v>90</v>
      </c>
      <c r="K16" s="4">
        <v>100</v>
      </c>
      <c r="L16" s="4">
        <v>100</v>
      </c>
      <c r="M16" s="4">
        <v>100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outlineLevel="1" x14ac:dyDescent="0.35">
      <c r="A17" s="1" t="s">
        <v>13</v>
      </c>
      <c r="B17" s="1"/>
      <c r="C17" s="15"/>
      <c r="D17" s="1">
        <f t="shared" ref="D17:H17" si="11">D51/D27*365</f>
        <v>36.497193962534915</v>
      </c>
      <c r="E17" s="1">
        <f t="shared" si="11"/>
        <v>36.496958586784437</v>
      </c>
      <c r="F17" s="1">
        <f t="shared" si="11"/>
        <v>36.497770901614317</v>
      </c>
      <c r="G17" s="1">
        <f t="shared" si="11"/>
        <v>36.504159228168795</v>
      </c>
      <c r="H17" s="1">
        <f t="shared" si="11"/>
        <v>36.493563745371191</v>
      </c>
      <c r="I17" s="4">
        <v>37</v>
      </c>
      <c r="J17" s="4">
        <v>37</v>
      </c>
      <c r="K17" s="4">
        <v>37</v>
      </c>
      <c r="L17" s="4">
        <v>37</v>
      </c>
      <c r="M17" s="4">
        <v>37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outlineLevel="1" x14ac:dyDescent="0.35">
      <c r="A18" s="1" t="s">
        <v>14</v>
      </c>
      <c r="B18" s="1"/>
      <c r="C18" s="3"/>
      <c r="D18" s="1">
        <f t="shared" ref="D18:H18" si="12">D72</f>
        <v>15000</v>
      </c>
      <c r="E18" s="1">
        <f t="shared" si="12"/>
        <v>15000</v>
      </c>
      <c r="F18" s="1">
        <f t="shared" si="12"/>
        <v>15000</v>
      </c>
      <c r="G18" s="1">
        <f t="shared" si="12"/>
        <v>15000</v>
      </c>
      <c r="H18" s="1">
        <f t="shared" si="12"/>
        <v>15000</v>
      </c>
      <c r="I18" s="4">
        <v>15000</v>
      </c>
      <c r="J18" s="4">
        <v>15000</v>
      </c>
      <c r="K18" s="4">
        <v>15000</v>
      </c>
      <c r="L18" s="4">
        <v>15000</v>
      </c>
      <c r="M18" s="4">
        <v>15000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 outlineLevel="1" x14ac:dyDescent="0.35">
      <c r="A19" s="1" t="s">
        <v>15</v>
      </c>
      <c r="B19" s="1"/>
      <c r="C19" s="3"/>
      <c r="D19" s="1">
        <f t="shared" ref="D19:H19" si="13">D76</f>
        <v>0</v>
      </c>
      <c r="E19" s="1">
        <f t="shared" si="13"/>
        <v>0</v>
      </c>
      <c r="F19" s="1">
        <f t="shared" si="13"/>
        <v>-20000</v>
      </c>
      <c r="G19" s="1">
        <f t="shared" si="13"/>
        <v>0</v>
      </c>
      <c r="H19" s="1">
        <f t="shared" si="13"/>
        <v>0</v>
      </c>
      <c r="I19" s="4">
        <v>0</v>
      </c>
      <c r="J19" s="4">
        <v>0</v>
      </c>
      <c r="K19" s="4">
        <v>-20000</v>
      </c>
      <c r="L19" s="4">
        <v>0</v>
      </c>
      <c r="M19" s="4"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outlineLevel="1" x14ac:dyDescent="0.35">
      <c r="A20" s="1" t="s">
        <v>16</v>
      </c>
      <c r="B20" s="1"/>
      <c r="C20" s="3"/>
      <c r="D20" s="1">
        <f t="shared" ref="D20:H20" si="14">D77</f>
        <v>70000</v>
      </c>
      <c r="E20" s="1">
        <f t="shared" si="14"/>
        <v>0</v>
      </c>
      <c r="F20" s="1">
        <f t="shared" si="14"/>
        <v>0</v>
      </c>
      <c r="G20" s="1">
        <f t="shared" si="14"/>
        <v>0</v>
      </c>
      <c r="H20" s="1">
        <f t="shared" si="14"/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outlineLevel="1" x14ac:dyDescent="0.35">
      <c r="A21" s="36" t="s">
        <v>77</v>
      </c>
      <c r="B21" s="1"/>
      <c r="C21" s="3"/>
      <c r="D21" s="4">
        <v>365</v>
      </c>
      <c r="E21" s="4">
        <v>365</v>
      </c>
      <c r="F21" s="4">
        <v>365</v>
      </c>
      <c r="G21" s="4">
        <v>365</v>
      </c>
      <c r="H21" s="4">
        <v>365</v>
      </c>
      <c r="I21" s="4">
        <v>365</v>
      </c>
      <c r="J21" s="4">
        <v>365</v>
      </c>
      <c r="K21" s="4">
        <v>365</v>
      </c>
      <c r="L21" s="4">
        <v>365</v>
      </c>
      <c r="M21" s="4">
        <v>365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 outlineLevel="1" x14ac:dyDescent="0.35">
      <c r="A22" s="1"/>
      <c r="B22" s="1"/>
      <c r="C22" s="3"/>
      <c r="D22" s="1"/>
      <c r="E22" s="1"/>
      <c r="F22" s="1"/>
      <c r="G22" s="1"/>
      <c r="H22" s="1"/>
      <c r="I22" s="4"/>
      <c r="J22" s="4"/>
      <c r="K22" s="4"/>
      <c r="L22" s="4"/>
      <c r="M22" s="4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 x14ac:dyDescent="0.35">
      <c r="A23" s="1"/>
      <c r="B23" s="1"/>
      <c r="C23" s="3"/>
      <c r="D23" s="1"/>
      <c r="E23" s="1"/>
      <c r="F23" s="1"/>
      <c r="G23" s="1"/>
      <c r="H23" s="1"/>
      <c r="I23" s="4"/>
      <c r="J23" s="4"/>
      <c r="K23" s="4"/>
      <c r="L23" s="4"/>
      <c r="M23" s="4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5" x14ac:dyDescent="0.35">
      <c r="A24" s="48" t="s">
        <v>17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hidden="1" outlineLevel="1" x14ac:dyDescent="0.35">
      <c r="A25" s="5"/>
      <c r="B25" s="5"/>
      <c r="C25" s="16"/>
      <c r="D25" s="17"/>
      <c r="E25" s="17"/>
      <c r="F25" s="17"/>
      <c r="G25" s="17"/>
      <c r="H25" s="17"/>
      <c r="I25" s="5"/>
      <c r="J25" s="5"/>
      <c r="K25" s="5"/>
      <c r="L25" s="5"/>
      <c r="M25" s="5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hidden="1" outlineLevel="1" x14ac:dyDescent="0.35">
      <c r="A26" s="5" t="s">
        <v>18</v>
      </c>
      <c r="B26" s="5"/>
      <c r="C26" s="16"/>
      <c r="D26" s="17">
        <v>102007</v>
      </c>
      <c r="E26" s="17">
        <v>118086</v>
      </c>
      <c r="F26" s="17">
        <v>131345</v>
      </c>
      <c r="G26" s="17">
        <v>142341</v>
      </c>
      <c r="H26" s="17">
        <v>150772</v>
      </c>
      <c r="I26" s="5">
        <f t="shared" ref="I26:M26" si="15">H26*(1+I8)</f>
        <v>165849.20000000001</v>
      </c>
      <c r="J26" s="5">
        <f t="shared" si="15"/>
        <v>182434.12000000002</v>
      </c>
      <c r="K26" s="5">
        <f t="shared" si="15"/>
        <v>200677.53200000004</v>
      </c>
      <c r="L26" s="5">
        <f t="shared" si="15"/>
        <v>220745.28520000007</v>
      </c>
      <c r="M26" s="5">
        <f t="shared" si="15"/>
        <v>242819.81372000009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hidden="1" outlineLevel="1" x14ac:dyDescent="0.35">
      <c r="A27" s="1" t="s">
        <v>19</v>
      </c>
      <c r="B27" s="1"/>
      <c r="C27" s="3"/>
      <c r="D27" s="4">
        <v>39023</v>
      </c>
      <c r="E27" s="4">
        <v>48004</v>
      </c>
      <c r="F27" s="4">
        <v>49123</v>
      </c>
      <c r="G27" s="4">
        <v>52654</v>
      </c>
      <c r="H27" s="4">
        <v>56710</v>
      </c>
      <c r="I27" s="18">
        <f t="shared" ref="I27:M27" si="16">I26*I9</f>
        <v>69656.664000000004</v>
      </c>
      <c r="J27" s="18">
        <f t="shared" si="16"/>
        <v>85744.036400000012</v>
      </c>
      <c r="K27" s="18">
        <f t="shared" si="16"/>
        <v>100338.76600000002</v>
      </c>
      <c r="L27" s="18">
        <f t="shared" si="16"/>
        <v>79468.30267200002</v>
      </c>
      <c r="M27" s="18">
        <f t="shared" si="16"/>
        <v>84986.934802000033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 hidden="1" outlineLevel="1" x14ac:dyDescent="0.35">
      <c r="A28" s="7" t="s">
        <v>20</v>
      </c>
      <c r="B28" s="7"/>
      <c r="C28" s="8"/>
      <c r="D28" s="7">
        <f t="shared" ref="D28:M28" si="17">D26-D27</f>
        <v>62984</v>
      </c>
      <c r="E28" s="7">
        <f t="shared" si="17"/>
        <v>70082</v>
      </c>
      <c r="F28" s="7">
        <f t="shared" si="17"/>
        <v>82222</v>
      </c>
      <c r="G28" s="7">
        <f t="shared" si="17"/>
        <v>89687</v>
      </c>
      <c r="H28" s="7">
        <f t="shared" si="17"/>
        <v>94062</v>
      </c>
      <c r="I28" s="7">
        <f t="shared" si="17"/>
        <v>96192.536000000007</v>
      </c>
      <c r="J28" s="7">
        <f t="shared" si="17"/>
        <v>96690.083600000013</v>
      </c>
      <c r="K28" s="7">
        <f t="shared" si="17"/>
        <v>100338.76600000002</v>
      </c>
      <c r="L28" s="7">
        <f t="shared" si="17"/>
        <v>141276.98252800005</v>
      </c>
      <c r="M28" s="7">
        <f t="shared" si="17"/>
        <v>157832.87891800006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 hidden="1" outlineLevel="1" x14ac:dyDescent="0.35">
      <c r="A29" s="5" t="s">
        <v>21</v>
      </c>
      <c r="B29" s="5"/>
      <c r="C29" s="16"/>
      <c r="D29" s="19"/>
      <c r="E29" s="19"/>
      <c r="F29" s="19"/>
      <c r="G29" s="19"/>
      <c r="H29" s="19"/>
      <c r="I29" s="19"/>
      <c r="J29" s="19"/>
      <c r="K29" s="19"/>
      <c r="L29" s="5"/>
      <c r="M29" s="5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 hidden="1" outlineLevel="1" x14ac:dyDescent="0.35">
      <c r="A30" s="1" t="s">
        <v>22</v>
      </c>
      <c r="B30" s="1"/>
      <c r="C30" s="3"/>
      <c r="D30" s="4">
        <v>26427</v>
      </c>
      <c r="E30" s="4">
        <v>22658</v>
      </c>
      <c r="F30" s="4">
        <v>23872</v>
      </c>
      <c r="G30" s="4">
        <v>23002</v>
      </c>
      <c r="H30" s="4">
        <v>25245</v>
      </c>
      <c r="I30" s="1">
        <f t="shared" ref="I30:M30" si="18">I10*I26</f>
        <v>28194.364000000005</v>
      </c>
      <c r="J30" s="1">
        <f t="shared" si="18"/>
        <v>31013.800400000007</v>
      </c>
      <c r="K30" s="1">
        <f t="shared" si="18"/>
        <v>34115.180440000011</v>
      </c>
      <c r="L30" s="1">
        <f t="shared" si="18"/>
        <v>37526.698484000015</v>
      </c>
      <c r="M30" s="1">
        <f t="shared" si="18"/>
        <v>41279.368332400016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 hidden="1" outlineLevel="1" x14ac:dyDescent="0.35">
      <c r="A31" s="1" t="s">
        <v>23</v>
      </c>
      <c r="B31" s="1"/>
      <c r="C31" s="3"/>
      <c r="D31" s="4">
        <v>10963</v>
      </c>
      <c r="E31" s="4">
        <v>10125</v>
      </c>
      <c r="F31" s="4">
        <v>10087</v>
      </c>
      <c r="G31" s="4">
        <v>11020</v>
      </c>
      <c r="H31" s="4">
        <v>11412</v>
      </c>
      <c r="I31" s="1">
        <f t="shared" ref="I31:M31" si="19">I11</f>
        <v>15000</v>
      </c>
      <c r="J31" s="1">
        <f t="shared" si="19"/>
        <v>15000</v>
      </c>
      <c r="K31" s="1">
        <f t="shared" si="19"/>
        <v>15000</v>
      </c>
      <c r="L31" s="1">
        <f t="shared" si="19"/>
        <v>15000</v>
      </c>
      <c r="M31" s="1">
        <f t="shared" si="19"/>
        <v>15000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 hidden="1" outlineLevel="1" x14ac:dyDescent="0.35">
      <c r="A32" s="1" t="s">
        <v>24</v>
      </c>
      <c r="B32" s="1"/>
      <c r="C32" s="3"/>
      <c r="D32" s="4">
        <v>19500</v>
      </c>
      <c r="E32" s="4">
        <v>18150</v>
      </c>
      <c r="F32" s="4">
        <v>17205</v>
      </c>
      <c r="G32" s="4">
        <v>16544</v>
      </c>
      <c r="H32" s="4">
        <v>16080</v>
      </c>
      <c r="I32" s="1">
        <f t="shared" ref="I32:M32" si="20">I67</f>
        <v>13132.349999999999</v>
      </c>
      <c r="J32" s="1">
        <f t="shared" si="20"/>
        <v>13786.0275</v>
      </c>
      <c r="K32" s="1">
        <f t="shared" si="20"/>
        <v>14210.917874999999</v>
      </c>
      <c r="L32" s="1">
        <f t="shared" si="20"/>
        <v>14487.096618749998</v>
      </c>
      <c r="M32" s="1">
        <f t="shared" si="20"/>
        <v>14666.612802187497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 hidden="1" outlineLevel="1" x14ac:dyDescent="0.35">
      <c r="A33" s="20" t="s">
        <v>25</v>
      </c>
      <c r="B33" s="20"/>
      <c r="C33" s="21"/>
      <c r="D33" s="22">
        <v>2500</v>
      </c>
      <c r="E33" s="22">
        <v>2500</v>
      </c>
      <c r="F33" s="22">
        <v>1500</v>
      </c>
      <c r="G33" s="22">
        <v>1500</v>
      </c>
      <c r="H33" s="22">
        <v>1500</v>
      </c>
      <c r="I33" s="20">
        <f t="shared" ref="I33:M33" si="21">I105</f>
        <v>3000.0000000000009</v>
      </c>
      <c r="J33" s="20">
        <f t="shared" si="21"/>
        <v>3000.0000000000009</v>
      </c>
      <c r="K33" s="20">
        <f t="shared" si="21"/>
        <v>2000.0000000000009</v>
      </c>
      <c r="L33" s="20">
        <f t="shared" si="21"/>
        <v>1000.0000000000008</v>
      </c>
      <c r="M33" s="20">
        <f t="shared" si="21"/>
        <v>1000.0000000000008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hidden="1" outlineLevel="1" x14ac:dyDescent="0.35">
      <c r="A34" s="5" t="s">
        <v>26</v>
      </c>
      <c r="B34" s="1"/>
      <c r="C34" s="3"/>
      <c r="D34" s="5">
        <f t="shared" ref="D34:M34" si="22">SUM(D30:D33)</f>
        <v>59390</v>
      </c>
      <c r="E34" s="5">
        <f t="shared" si="22"/>
        <v>53433</v>
      </c>
      <c r="F34" s="5">
        <f t="shared" si="22"/>
        <v>52664</v>
      </c>
      <c r="G34" s="5">
        <f t="shared" si="22"/>
        <v>52066</v>
      </c>
      <c r="H34" s="5">
        <f t="shared" si="22"/>
        <v>54237</v>
      </c>
      <c r="I34" s="5">
        <f t="shared" si="22"/>
        <v>59326.714</v>
      </c>
      <c r="J34" s="5">
        <f t="shared" si="22"/>
        <v>62799.827900000004</v>
      </c>
      <c r="K34" s="5">
        <f t="shared" si="22"/>
        <v>65326.09831500001</v>
      </c>
      <c r="L34" s="5">
        <f t="shared" si="22"/>
        <v>68013.795102750009</v>
      </c>
      <c r="M34" s="5">
        <f t="shared" si="22"/>
        <v>71945.981134587521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hidden="1" outlineLevel="1" x14ac:dyDescent="0.35">
      <c r="A35" s="7" t="s">
        <v>27</v>
      </c>
      <c r="B35" s="7"/>
      <c r="C35" s="8"/>
      <c r="D35" s="7">
        <f t="shared" ref="D35:M35" si="23">D28-D34</f>
        <v>3594</v>
      </c>
      <c r="E35" s="7">
        <f t="shared" si="23"/>
        <v>16649</v>
      </c>
      <c r="F35" s="7">
        <f t="shared" si="23"/>
        <v>29558</v>
      </c>
      <c r="G35" s="7">
        <f t="shared" si="23"/>
        <v>37621</v>
      </c>
      <c r="H35" s="7">
        <f t="shared" si="23"/>
        <v>39825</v>
      </c>
      <c r="I35" s="7">
        <f t="shared" si="23"/>
        <v>36865.822000000007</v>
      </c>
      <c r="J35" s="7">
        <f t="shared" si="23"/>
        <v>33890.255700000009</v>
      </c>
      <c r="K35" s="7">
        <f t="shared" si="23"/>
        <v>35012.667685000008</v>
      </c>
      <c r="L35" s="7">
        <f t="shared" si="23"/>
        <v>73263.187425250042</v>
      </c>
      <c r="M35" s="7">
        <f t="shared" si="23"/>
        <v>85886.89778341254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hidden="1" outlineLevel="1" x14ac:dyDescent="0.35">
      <c r="A36" s="5"/>
      <c r="B36" s="5"/>
      <c r="C36" s="16"/>
      <c r="D36" s="17"/>
      <c r="E36" s="17"/>
      <c r="F36" s="17"/>
      <c r="G36" s="17"/>
      <c r="H36" s="17"/>
      <c r="I36" s="5"/>
      <c r="J36" s="5"/>
      <c r="K36" s="5"/>
      <c r="L36" s="5"/>
      <c r="M36" s="5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 hidden="1" outlineLevel="1" x14ac:dyDescent="0.35">
      <c r="A37" s="1" t="s">
        <v>28</v>
      </c>
      <c r="B37" s="1"/>
      <c r="C37" s="3"/>
      <c r="D37" s="4">
        <v>1120</v>
      </c>
      <c r="E37" s="4">
        <v>4858</v>
      </c>
      <c r="F37" s="4">
        <v>8483</v>
      </c>
      <c r="G37" s="4">
        <v>10908</v>
      </c>
      <c r="H37" s="4">
        <v>11598</v>
      </c>
      <c r="I37" s="18">
        <f t="shared" ref="I37:M37" si="24">I35*I14</f>
        <v>10322.430160000004</v>
      </c>
      <c r="J37" s="18">
        <f t="shared" si="24"/>
        <v>9489.2715960000041</v>
      </c>
      <c r="K37" s="18">
        <f t="shared" si="24"/>
        <v>9803.5469518000027</v>
      </c>
      <c r="L37" s="18">
        <f t="shared" si="24"/>
        <v>20513.692479070014</v>
      </c>
      <c r="M37" s="18">
        <f t="shared" si="24"/>
        <v>24048.331379355513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 hidden="1" outlineLevel="1" x14ac:dyDescent="0.35">
      <c r="A38" s="23" t="s">
        <v>29</v>
      </c>
      <c r="B38" s="23"/>
      <c r="C38" s="24"/>
      <c r="D38" s="23">
        <f t="shared" ref="D38:M38" si="25">D35-D37</f>
        <v>2474</v>
      </c>
      <c r="E38" s="23">
        <f t="shared" si="25"/>
        <v>11791</v>
      </c>
      <c r="F38" s="23">
        <f t="shared" si="25"/>
        <v>21075</v>
      </c>
      <c r="G38" s="23">
        <f t="shared" si="25"/>
        <v>26713</v>
      </c>
      <c r="H38" s="23">
        <f t="shared" si="25"/>
        <v>28227</v>
      </c>
      <c r="I38" s="23">
        <f t="shared" si="25"/>
        <v>26543.391840000004</v>
      </c>
      <c r="J38" s="23">
        <f t="shared" si="25"/>
        <v>24400.984104000003</v>
      </c>
      <c r="K38" s="23">
        <f t="shared" si="25"/>
        <v>25209.120733200005</v>
      </c>
      <c r="L38" s="23">
        <f t="shared" si="25"/>
        <v>52749.494946180028</v>
      </c>
      <c r="M38" s="23">
        <f t="shared" si="25"/>
        <v>61838.566404057026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 hidden="1" outlineLevel="1" x14ac:dyDescent="0.35">
      <c r="A39" s="1"/>
      <c r="B39" s="1"/>
      <c r="C39" s="3"/>
      <c r="D39" s="4"/>
      <c r="E39" s="4"/>
      <c r="F39" s="4"/>
      <c r="G39" s="4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collapsed="1" x14ac:dyDescent="0.35">
      <c r="A40" s="1"/>
      <c r="B40" s="1"/>
      <c r="C40" s="3"/>
      <c r="D40" s="4"/>
      <c r="E40" s="4"/>
      <c r="F40" s="4"/>
      <c r="G40" s="4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5" x14ac:dyDescent="0.35">
      <c r="A41" s="48" t="s">
        <v>30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 hidden="1" outlineLevel="1" x14ac:dyDescent="0.35">
      <c r="A42" s="1"/>
      <c r="B42" s="1"/>
      <c r="C42" s="3"/>
      <c r="D42" s="4"/>
      <c r="E42" s="4"/>
      <c r="F42" s="4"/>
      <c r="G42" s="4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 hidden="1" outlineLevel="1" x14ac:dyDescent="0.35">
      <c r="A43" s="5" t="s">
        <v>31</v>
      </c>
      <c r="B43" s="1"/>
      <c r="C43" s="3"/>
      <c r="D43" s="4"/>
      <c r="E43" s="4"/>
      <c r="F43" s="4"/>
      <c r="G43" s="4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 hidden="1" outlineLevel="1" x14ac:dyDescent="0.35">
      <c r="A44" s="1" t="s">
        <v>32</v>
      </c>
      <c r="B44" s="1"/>
      <c r="C44" s="25"/>
      <c r="D44" s="4">
        <v>67971</v>
      </c>
      <c r="E44" s="4">
        <v>81210</v>
      </c>
      <c r="F44" s="4">
        <v>83715</v>
      </c>
      <c r="G44" s="4">
        <v>111070</v>
      </c>
      <c r="H44" s="4">
        <v>139549</v>
      </c>
      <c r="I44" s="1">
        <f t="shared" ref="I44:M44" si="26">I82</f>
        <v>161049.74964273971</v>
      </c>
      <c r="J44" s="1">
        <f t="shared" si="26"/>
        <v>179174.49840509589</v>
      </c>
      <c r="K44" s="1">
        <f t="shared" si="26"/>
        <v>177826.6199042548</v>
      </c>
      <c r="L44" s="1">
        <f t="shared" si="26"/>
        <v>232675.86799538758</v>
      </c>
      <c r="M44" s="1">
        <f t="shared" si="26"/>
        <v>292139.90929053619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 hidden="1" outlineLevel="1" x14ac:dyDescent="0.35">
      <c r="A45" s="1" t="s">
        <v>33</v>
      </c>
      <c r="B45" s="1"/>
      <c r="C45" s="25"/>
      <c r="D45" s="4">
        <v>5100</v>
      </c>
      <c r="E45" s="4">
        <v>5904</v>
      </c>
      <c r="F45" s="4">
        <v>6567</v>
      </c>
      <c r="G45" s="4">
        <v>7117</v>
      </c>
      <c r="H45" s="4">
        <v>7538</v>
      </c>
      <c r="I45" s="26">
        <f>I26*I15/I21</f>
        <v>8178.8646575342473</v>
      </c>
      <c r="J45" s="26">
        <f t="shared" ref="J45:M45" si="27">J26*J15/J21</f>
        <v>8996.7511232876732</v>
      </c>
      <c r="K45" s="26">
        <f t="shared" si="27"/>
        <v>9896.42623561644</v>
      </c>
      <c r="L45" s="26">
        <f t="shared" si="27"/>
        <v>10886.068859178085</v>
      </c>
      <c r="M45" s="26">
        <f t="shared" si="27"/>
        <v>11974.675745095894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 hidden="1" outlineLevel="1" x14ac:dyDescent="0.35">
      <c r="A46" s="1" t="s">
        <v>34</v>
      </c>
      <c r="B46" s="1"/>
      <c r="C46" s="25"/>
      <c r="D46" s="4">
        <v>7805</v>
      </c>
      <c r="E46" s="4">
        <v>9601</v>
      </c>
      <c r="F46" s="4">
        <v>9825</v>
      </c>
      <c r="G46" s="4">
        <v>10531</v>
      </c>
      <c r="H46" s="4">
        <v>11342</v>
      </c>
      <c r="I46" s="1">
        <f>I27*I16/I21</f>
        <v>15267.21402739726</v>
      </c>
      <c r="J46" s="1">
        <f t="shared" ref="J46:M46" si="28">J27*J16/J21</f>
        <v>21142.365139726033</v>
      </c>
      <c r="K46" s="1">
        <f t="shared" si="28"/>
        <v>27490.072876712333</v>
      </c>
      <c r="L46" s="1">
        <f t="shared" si="28"/>
        <v>21772.137718356171</v>
      </c>
      <c r="M46" s="1">
        <f t="shared" si="28"/>
        <v>23284.091726575352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 hidden="1" outlineLevel="1" x14ac:dyDescent="0.35">
      <c r="A47" s="1" t="s">
        <v>35</v>
      </c>
      <c r="B47" s="1"/>
      <c r="C47" s="3"/>
      <c r="D47" s="4">
        <v>45500.000000000007</v>
      </c>
      <c r="E47" s="4">
        <v>42350.000000000007</v>
      </c>
      <c r="F47" s="4">
        <v>40145.000000000007</v>
      </c>
      <c r="G47" s="4">
        <v>38601.000000000007</v>
      </c>
      <c r="H47" s="4">
        <v>37521.000000000007</v>
      </c>
      <c r="I47" s="1">
        <f t="shared" ref="I47:M47" si="29">I99</f>
        <v>39388.65</v>
      </c>
      <c r="J47" s="1">
        <f t="shared" si="29"/>
        <v>40602.622499999998</v>
      </c>
      <c r="K47" s="1">
        <f t="shared" si="29"/>
        <v>41391.704624999998</v>
      </c>
      <c r="L47" s="1">
        <f t="shared" si="29"/>
        <v>41904.608006249997</v>
      </c>
      <c r="M47" s="1">
        <f t="shared" si="29"/>
        <v>42237.995204062499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 hidden="1" outlineLevel="1" x14ac:dyDescent="0.35">
      <c r="A48" s="23" t="s">
        <v>36</v>
      </c>
      <c r="B48" s="23"/>
      <c r="C48" s="24"/>
      <c r="D48" s="23">
        <f t="shared" ref="D48:M48" si="30">SUM(D44:D47)</f>
        <v>126376</v>
      </c>
      <c r="E48" s="23">
        <f t="shared" si="30"/>
        <v>139065</v>
      </c>
      <c r="F48" s="23">
        <f t="shared" si="30"/>
        <v>140252</v>
      </c>
      <c r="G48" s="23">
        <f t="shared" si="30"/>
        <v>167319</v>
      </c>
      <c r="H48" s="23">
        <f t="shared" si="30"/>
        <v>195950</v>
      </c>
      <c r="I48" s="23">
        <f t="shared" si="30"/>
        <v>223884.47832767121</v>
      </c>
      <c r="J48" s="23">
        <f t="shared" si="30"/>
        <v>249916.2371681096</v>
      </c>
      <c r="K48" s="23">
        <f t="shared" si="30"/>
        <v>256604.82364158356</v>
      </c>
      <c r="L48" s="23">
        <f t="shared" si="30"/>
        <v>307238.68257917184</v>
      </c>
      <c r="M48" s="23">
        <f t="shared" si="30"/>
        <v>369636.6719662699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 hidden="1" outlineLevel="1" x14ac:dyDescent="0.35">
      <c r="A49" s="5"/>
      <c r="B49" s="5"/>
      <c r="C49" s="16"/>
      <c r="D49" s="17"/>
      <c r="E49" s="17"/>
      <c r="F49" s="17"/>
      <c r="G49" s="17"/>
      <c r="H49" s="17"/>
      <c r="I49" s="5"/>
      <c r="J49" s="5"/>
      <c r="K49" s="5"/>
      <c r="L49" s="5"/>
      <c r="M49" s="5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hidden="1" outlineLevel="1" x14ac:dyDescent="0.35">
      <c r="A50" s="5" t="s">
        <v>37</v>
      </c>
      <c r="B50" s="1"/>
      <c r="C50" s="25"/>
      <c r="D50" s="4"/>
      <c r="E50" s="4"/>
      <c r="F50" s="4"/>
      <c r="G50" s="4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hidden="1" outlineLevel="1" x14ac:dyDescent="0.35">
      <c r="A51" s="1" t="s">
        <v>38</v>
      </c>
      <c r="B51" s="1"/>
      <c r="C51" s="25"/>
      <c r="D51" s="4">
        <v>3902</v>
      </c>
      <c r="E51" s="4">
        <v>4800</v>
      </c>
      <c r="F51" s="4">
        <v>4912</v>
      </c>
      <c r="G51" s="4">
        <v>5266</v>
      </c>
      <c r="H51" s="4">
        <v>5670</v>
      </c>
      <c r="I51" s="1">
        <f>I27*I17/I21</f>
        <v>7061.086487671233</v>
      </c>
      <c r="J51" s="1">
        <f t="shared" ref="J51:M51" si="31">J27*J17/J21</f>
        <v>8691.8612241095907</v>
      </c>
      <c r="K51" s="1">
        <f t="shared" si="31"/>
        <v>10171.326964383563</v>
      </c>
      <c r="L51" s="1">
        <f t="shared" si="31"/>
        <v>8055.6909557917834</v>
      </c>
      <c r="M51" s="1">
        <f t="shared" si="31"/>
        <v>8615.1139388328793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hidden="1" outlineLevel="1" x14ac:dyDescent="0.35">
      <c r="A52" s="1" t="s">
        <v>39</v>
      </c>
      <c r="B52" s="1"/>
      <c r="C52" s="3"/>
      <c r="D52" s="4">
        <v>50000</v>
      </c>
      <c r="E52" s="4">
        <v>50000</v>
      </c>
      <c r="F52" s="4">
        <v>30000</v>
      </c>
      <c r="G52" s="4">
        <v>30000</v>
      </c>
      <c r="H52" s="4">
        <v>30000</v>
      </c>
      <c r="I52" s="1">
        <f t="shared" ref="I52:M52" si="32">I104</f>
        <v>30000.000000000007</v>
      </c>
      <c r="J52" s="1">
        <f t="shared" si="32"/>
        <v>30000.000000000007</v>
      </c>
      <c r="K52" s="1">
        <f t="shared" si="32"/>
        <v>10000.000000000007</v>
      </c>
      <c r="L52" s="1">
        <f t="shared" si="32"/>
        <v>10000.000000000007</v>
      </c>
      <c r="M52" s="1">
        <f t="shared" si="32"/>
        <v>10000.000000000007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hidden="1" outlineLevel="1" x14ac:dyDescent="0.35">
      <c r="A53" s="7" t="s">
        <v>40</v>
      </c>
      <c r="B53" s="7"/>
      <c r="C53" s="8"/>
      <c r="D53" s="7">
        <f t="shared" ref="D53:M53" si="33">SUM(D51:D52)</f>
        <v>53902</v>
      </c>
      <c r="E53" s="7">
        <f t="shared" si="33"/>
        <v>54800</v>
      </c>
      <c r="F53" s="7">
        <f t="shared" si="33"/>
        <v>34912</v>
      </c>
      <c r="G53" s="7">
        <f t="shared" si="33"/>
        <v>35266</v>
      </c>
      <c r="H53" s="7">
        <f t="shared" si="33"/>
        <v>35670</v>
      </c>
      <c r="I53" s="7">
        <f t="shared" si="33"/>
        <v>37061.086487671244</v>
      </c>
      <c r="J53" s="7">
        <f t="shared" si="33"/>
        <v>38691.861224109598</v>
      </c>
      <c r="K53" s="7">
        <f t="shared" si="33"/>
        <v>20171.32696438357</v>
      </c>
      <c r="L53" s="7">
        <f t="shared" si="33"/>
        <v>18055.69095579179</v>
      </c>
      <c r="M53" s="7">
        <f t="shared" si="33"/>
        <v>18615.113938832888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hidden="1" outlineLevel="1" x14ac:dyDescent="0.35">
      <c r="A54" s="5" t="s">
        <v>41</v>
      </c>
      <c r="B54" s="1"/>
      <c r="C54" s="3"/>
      <c r="D54" s="4"/>
      <c r="E54" s="4"/>
      <c r="F54" s="4"/>
      <c r="G54" s="4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 hidden="1" outlineLevel="1" x14ac:dyDescent="0.35">
      <c r="A55" s="1" t="s">
        <v>42</v>
      </c>
      <c r="B55" s="1"/>
      <c r="C55" s="3"/>
      <c r="D55" s="4">
        <v>70000</v>
      </c>
      <c r="E55" s="4">
        <v>70000</v>
      </c>
      <c r="F55" s="4">
        <v>70000</v>
      </c>
      <c r="G55" s="4">
        <v>70000</v>
      </c>
      <c r="H55" s="4">
        <v>70000</v>
      </c>
      <c r="I55" s="1">
        <f t="shared" ref="I55:M55" si="34">H55+I77</f>
        <v>70000</v>
      </c>
      <c r="J55" s="1">
        <f t="shared" si="34"/>
        <v>70000</v>
      </c>
      <c r="K55" s="1">
        <f t="shared" si="34"/>
        <v>70000</v>
      </c>
      <c r="L55" s="1">
        <f t="shared" si="34"/>
        <v>70000</v>
      </c>
      <c r="M55" s="1">
        <f t="shared" si="34"/>
        <v>70000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hidden="1" outlineLevel="1" x14ac:dyDescent="0.35">
      <c r="A56" s="1" t="s">
        <v>43</v>
      </c>
      <c r="B56" s="1"/>
      <c r="C56" s="3"/>
      <c r="D56" s="4">
        <v>2474</v>
      </c>
      <c r="E56" s="4">
        <v>14265</v>
      </c>
      <c r="F56" s="4">
        <v>35340</v>
      </c>
      <c r="G56" s="4">
        <v>62053</v>
      </c>
      <c r="H56" s="4">
        <v>90280</v>
      </c>
      <c r="I56" s="1">
        <f t="shared" ref="I56:M56" si="35">H56+I38</f>
        <v>116823.39184</v>
      </c>
      <c r="J56" s="1">
        <f t="shared" si="35"/>
        <v>141224.375944</v>
      </c>
      <c r="K56" s="1">
        <f t="shared" si="35"/>
        <v>166433.49667720002</v>
      </c>
      <c r="L56" s="1">
        <f t="shared" si="35"/>
        <v>219182.99162338005</v>
      </c>
      <c r="M56" s="1">
        <f t="shared" si="35"/>
        <v>281021.55802743707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hidden="1" outlineLevel="1" x14ac:dyDescent="0.35">
      <c r="A57" s="27" t="s">
        <v>41</v>
      </c>
      <c r="B57" s="27"/>
      <c r="C57" s="28"/>
      <c r="D57" s="27">
        <f t="shared" ref="D57:M57" si="36">SUM(D55:D56)</f>
        <v>72474</v>
      </c>
      <c r="E57" s="27">
        <f t="shared" si="36"/>
        <v>84265</v>
      </c>
      <c r="F57" s="27">
        <f t="shared" si="36"/>
        <v>105340</v>
      </c>
      <c r="G57" s="27">
        <f t="shared" si="36"/>
        <v>132053</v>
      </c>
      <c r="H57" s="27">
        <f t="shared" si="36"/>
        <v>160280</v>
      </c>
      <c r="I57" s="27">
        <f t="shared" si="36"/>
        <v>186823.39184</v>
      </c>
      <c r="J57" s="27">
        <f t="shared" si="36"/>
        <v>211224.375944</v>
      </c>
      <c r="K57" s="27">
        <f t="shared" si="36"/>
        <v>236433.49667720002</v>
      </c>
      <c r="L57" s="27">
        <f t="shared" si="36"/>
        <v>289182.99162338005</v>
      </c>
      <c r="M57" s="27">
        <f t="shared" si="36"/>
        <v>351021.55802743707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hidden="1" outlineLevel="1" x14ac:dyDescent="0.35">
      <c r="A58" s="23" t="s">
        <v>44</v>
      </c>
      <c r="B58" s="23"/>
      <c r="C58" s="24"/>
      <c r="D58" s="23">
        <f t="shared" ref="D58:M58" si="37">D53+D57</f>
        <v>126376</v>
      </c>
      <c r="E58" s="23">
        <f t="shared" si="37"/>
        <v>139065</v>
      </c>
      <c r="F58" s="23">
        <f t="shared" si="37"/>
        <v>140252</v>
      </c>
      <c r="G58" s="23">
        <f t="shared" si="37"/>
        <v>167319</v>
      </c>
      <c r="H58" s="23">
        <f t="shared" si="37"/>
        <v>195950</v>
      </c>
      <c r="I58" s="23">
        <f t="shared" si="37"/>
        <v>223884.47832767124</v>
      </c>
      <c r="J58" s="23">
        <f t="shared" si="37"/>
        <v>249916.2371681096</v>
      </c>
      <c r="K58" s="23">
        <f t="shared" si="37"/>
        <v>256604.82364158359</v>
      </c>
      <c r="L58" s="23">
        <f t="shared" si="37"/>
        <v>307238.68257917184</v>
      </c>
      <c r="M58" s="23">
        <f t="shared" si="37"/>
        <v>369636.67196626996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hidden="1" outlineLevel="1" x14ac:dyDescent="0.35">
      <c r="A59" s="1"/>
      <c r="B59" s="1"/>
      <c r="C59" s="3"/>
      <c r="D59" s="4"/>
      <c r="E59" s="4"/>
      <c r="F59" s="4"/>
      <c r="G59" s="4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hidden="1" outlineLevel="1" x14ac:dyDescent="0.35">
      <c r="A60" s="13" t="s">
        <v>45</v>
      </c>
      <c r="B60" s="29"/>
      <c r="C60" s="30"/>
      <c r="D60" s="29">
        <f t="shared" ref="D60:M60" si="38">D58-D48</f>
        <v>0</v>
      </c>
      <c r="E60" s="29">
        <f t="shared" si="38"/>
        <v>0</v>
      </c>
      <c r="F60" s="29">
        <f t="shared" si="38"/>
        <v>0</v>
      </c>
      <c r="G60" s="29">
        <f t="shared" si="38"/>
        <v>0</v>
      </c>
      <c r="H60" s="29">
        <f t="shared" si="38"/>
        <v>0</v>
      </c>
      <c r="I60" s="29">
        <f t="shared" si="38"/>
        <v>0</v>
      </c>
      <c r="J60" s="29">
        <f t="shared" si="38"/>
        <v>0</v>
      </c>
      <c r="K60" s="29">
        <f t="shared" si="38"/>
        <v>0</v>
      </c>
      <c r="L60" s="29">
        <f t="shared" si="38"/>
        <v>0</v>
      </c>
      <c r="M60" s="29">
        <f t="shared" si="38"/>
        <v>0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hidden="1" outlineLevel="1" x14ac:dyDescent="0.35">
      <c r="A61" s="29"/>
      <c r="B61" s="29"/>
      <c r="C61" s="30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collapsed="1" x14ac:dyDescent="0.35">
      <c r="A62" s="1"/>
      <c r="B62" s="1"/>
      <c r="C62" s="3"/>
      <c r="D62" s="4"/>
      <c r="E62" s="4"/>
      <c r="F62" s="4"/>
      <c r="G62" s="4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5" x14ac:dyDescent="0.35">
      <c r="A63" s="48" t="s">
        <v>46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hidden="1" outlineLevel="1" x14ac:dyDescent="0.35">
      <c r="A64" s="5"/>
      <c r="B64" s="1"/>
      <c r="C64" s="3"/>
      <c r="D64" s="17"/>
      <c r="E64" s="4"/>
      <c r="F64" s="4"/>
      <c r="G64" s="4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hidden="1" outlineLevel="1" x14ac:dyDescent="0.35">
      <c r="A65" s="5" t="s">
        <v>47</v>
      </c>
      <c r="B65" s="1"/>
      <c r="C65" s="3"/>
      <c r="D65" s="4"/>
      <c r="E65" s="4"/>
      <c r="F65" s="4"/>
      <c r="G65" s="4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hidden="1" outlineLevel="1" x14ac:dyDescent="0.35">
      <c r="A66" s="1" t="s">
        <v>29</v>
      </c>
      <c r="B66" s="1"/>
      <c r="C66" s="3"/>
      <c r="D66" s="4">
        <v>2474</v>
      </c>
      <c r="E66" s="4">
        <v>11791</v>
      </c>
      <c r="F66" s="4">
        <v>21075</v>
      </c>
      <c r="G66" s="4">
        <v>26713</v>
      </c>
      <c r="H66" s="4">
        <v>28227</v>
      </c>
      <c r="I66" s="1">
        <f t="shared" ref="I66:M66" si="39">I38</f>
        <v>26543.391840000004</v>
      </c>
      <c r="J66" s="1">
        <f t="shared" si="39"/>
        <v>24400.984104000003</v>
      </c>
      <c r="K66" s="1">
        <f t="shared" si="39"/>
        <v>25209.120733200005</v>
      </c>
      <c r="L66" s="1">
        <f t="shared" si="39"/>
        <v>52749.494946180028</v>
      </c>
      <c r="M66" s="1">
        <f t="shared" si="39"/>
        <v>61838.566404057026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hidden="1" outlineLevel="1" x14ac:dyDescent="0.35">
      <c r="A67" s="1" t="s">
        <v>48</v>
      </c>
      <c r="B67" s="1"/>
      <c r="C67" s="3"/>
      <c r="D67" s="4">
        <v>19500</v>
      </c>
      <c r="E67" s="4">
        <v>18150</v>
      </c>
      <c r="F67" s="4">
        <v>17205</v>
      </c>
      <c r="G67" s="4">
        <v>16544</v>
      </c>
      <c r="H67" s="4">
        <v>16080</v>
      </c>
      <c r="I67" s="1">
        <f>I98</f>
        <v>13132.349999999999</v>
      </c>
      <c r="J67" s="1">
        <f t="shared" ref="J67:M67" si="40">J98</f>
        <v>13786.0275</v>
      </c>
      <c r="K67" s="1">
        <f t="shared" si="40"/>
        <v>14210.917874999999</v>
      </c>
      <c r="L67" s="1">
        <f t="shared" si="40"/>
        <v>14487.096618749998</v>
      </c>
      <c r="M67" s="1">
        <f t="shared" si="40"/>
        <v>14666.612802187497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hidden="1" outlineLevel="1" x14ac:dyDescent="0.35">
      <c r="A68" s="1" t="s">
        <v>49</v>
      </c>
      <c r="B68" s="1"/>
      <c r="C68" s="3"/>
      <c r="D68" s="4">
        <v>9003</v>
      </c>
      <c r="E68" s="4">
        <v>1702</v>
      </c>
      <c r="F68" s="4">
        <v>775</v>
      </c>
      <c r="G68" s="4">
        <v>902</v>
      </c>
      <c r="H68" s="4">
        <v>828</v>
      </c>
      <c r="I68" s="1">
        <f>I93</f>
        <v>3174.9921972602751</v>
      </c>
      <c r="J68" s="1">
        <f t="shared" ref="J68:M68" si="41">J93</f>
        <v>5062.2628416438383</v>
      </c>
      <c r="K68" s="1">
        <f t="shared" si="41"/>
        <v>5767.9171090411</v>
      </c>
      <c r="L68" s="1">
        <f t="shared" si="41"/>
        <v>-2612.6565262027398</v>
      </c>
      <c r="M68" s="1">
        <f t="shared" si="41"/>
        <v>2041.1379110958951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hidden="1" outlineLevel="1" x14ac:dyDescent="0.35">
      <c r="A69" s="7" t="s">
        <v>50</v>
      </c>
      <c r="B69" s="6"/>
      <c r="C69" s="31"/>
      <c r="D69" s="7">
        <f t="shared" ref="D69:M69" si="42">D66+D67-D68</f>
        <v>12971</v>
      </c>
      <c r="E69" s="7">
        <f t="shared" si="42"/>
        <v>28239</v>
      </c>
      <c r="F69" s="7">
        <f t="shared" si="42"/>
        <v>37505</v>
      </c>
      <c r="G69" s="7">
        <f t="shared" si="42"/>
        <v>42355</v>
      </c>
      <c r="H69" s="7">
        <f t="shared" si="42"/>
        <v>43479</v>
      </c>
      <c r="I69" s="7">
        <f t="shared" si="42"/>
        <v>36500.749642739727</v>
      </c>
      <c r="J69" s="7">
        <f t="shared" si="42"/>
        <v>33124.748762356161</v>
      </c>
      <c r="K69" s="7">
        <f t="shared" si="42"/>
        <v>33652.121499158908</v>
      </c>
      <c r="L69" s="7">
        <f t="shared" si="42"/>
        <v>69849.248091132773</v>
      </c>
      <c r="M69" s="7">
        <f t="shared" si="42"/>
        <v>74464.041295148636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hidden="1" outlineLevel="1" x14ac:dyDescent="0.35">
      <c r="A70" s="5"/>
      <c r="B70" s="1"/>
      <c r="C70" s="3"/>
      <c r="D70" s="17"/>
      <c r="E70" s="17"/>
      <c r="F70" s="17"/>
      <c r="G70" s="17"/>
      <c r="H70" s="17"/>
      <c r="I70" s="5"/>
      <c r="J70" s="5"/>
      <c r="K70" s="5"/>
      <c r="L70" s="5"/>
      <c r="M70" s="5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hidden="1" outlineLevel="1" x14ac:dyDescent="0.35">
      <c r="A71" s="5" t="s">
        <v>51</v>
      </c>
      <c r="B71" s="1"/>
      <c r="C71" s="3"/>
      <c r="D71" s="4"/>
      <c r="E71" s="4"/>
      <c r="F71" s="4"/>
      <c r="G71" s="4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hidden="1" outlineLevel="1" x14ac:dyDescent="0.35">
      <c r="A72" s="1" t="s">
        <v>52</v>
      </c>
      <c r="B72" s="1"/>
      <c r="C72" s="3"/>
      <c r="D72" s="4">
        <v>15000</v>
      </c>
      <c r="E72" s="4">
        <v>15000</v>
      </c>
      <c r="F72" s="4">
        <v>15000</v>
      </c>
      <c r="G72" s="4">
        <v>15000</v>
      </c>
      <c r="H72" s="4">
        <v>15000</v>
      </c>
      <c r="I72" s="1">
        <f t="shared" ref="I72:M72" si="43">I97</f>
        <v>15000</v>
      </c>
      <c r="J72" s="1">
        <f t="shared" si="43"/>
        <v>15000</v>
      </c>
      <c r="K72" s="1">
        <f t="shared" si="43"/>
        <v>15000</v>
      </c>
      <c r="L72" s="1">
        <f t="shared" si="43"/>
        <v>15000</v>
      </c>
      <c r="M72" s="1">
        <f t="shared" si="43"/>
        <v>15000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hidden="1" outlineLevel="1" x14ac:dyDescent="0.35">
      <c r="A73" s="7" t="s">
        <v>53</v>
      </c>
      <c r="B73" s="6"/>
      <c r="C73" s="31"/>
      <c r="D73" s="7">
        <f t="shared" ref="D73:M73" si="44">SUM(D72)</f>
        <v>15000</v>
      </c>
      <c r="E73" s="7">
        <f t="shared" si="44"/>
        <v>15000</v>
      </c>
      <c r="F73" s="7">
        <f t="shared" si="44"/>
        <v>15000</v>
      </c>
      <c r="G73" s="7">
        <f t="shared" si="44"/>
        <v>15000</v>
      </c>
      <c r="H73" s="7">
        <f t="shared" si="44"/>
        <v>15000</v>
      </c>
      <c r="I73" s="7">
        <f t="shared" si="44"/>
        <v>15000</v>
      </c>
      <c r="J73" s="7">
        <f t="shared" si="44"/>
        <v>15000</v>
      </c>
      <c r="K73" s="7">
        <f t="shared" si="44"/>
        <v>15000</v>
      </c>
      <c r="L73" s="7">
        <f t="shared" si="44"/>
        <v>15000</v>
      </c>
      <c r="M73" s="7">
        <f t="shared" si="44"/>
        <v>15000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hidden="1" outlineLevel="1" x14ac:dyDescent="0.35">
      <c r="A74" s="5"/>
      <c r="B74" s="1"/>
      <c r="C74" s="3"/>
      <c r="D74" s="17"/>
      <c r="E74" s="17"/>
      <c r="F74" s="17"/>
      <c r="G74" s="17"/>
      <c r="H74" s="17"/>
      <c r="I74" s="5"/>
      <c r="J74" s="5"/>
      <c r="K74" s="5"/>
      <c r="L74" s="5"/>
      <c r="M74" s="5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hidden="1" outlineLevel="1" x14ac:dyDescent="0.35">
      <c r="A75" s="5" t="s">
        <v>54</v>
      </c>
      <c r="B75" s="1"/>
      <c r="C75" s="3"/>
      <c r="D75" s="4"/>
      <c r="E75" s="4"/>
      <c r="F75" s="4"/>
      <c r="G75" s="4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hidden="1" outlineLevel="1" x14ac:dyDescent="0.35">
      <c r="A76" s="1" t="s">
        <v>55</v>
      </c>
      <c r="B76" s="1"/>
      <c r="C76" s="3"/>
      <c r="D76" s="4">
        <v>0</v>
      </c>
      <c r="E76" s="4">
        <v>0</v>
      </c>
      <c r="F76" s="4">
        <v>-20000</v>
      </c>
      <c r="G76" s="4">
        <v>0</v>
      </c>
      <c r="H76" s="4">
        <v>0</v>
      </c>
      <c r="I76" s="1">
        <f t="shared" ref="I76:M76" si="45">I103</f>
        <v>0</v>
      </c>
      <c r="J76" s="1">
        <f t="shared" si="45"/>
        <v>0</v>
      </c>
      <c r="K76" s="1">
        <f>K103</f>
        <v>-20000</v>
      </c>
      <c r="L76" s="1">
        <f t="shared" si="45"/>
        <v>0</v>
      </c>
      <c r="M76" s="1">
        <f t="shared" si="45"/>
        <v>0</v>
      </c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hidden="1" outlineLevel="1" x14ac:dyDescent="0.35">
      <c r="A77" s="1" t="s">
        <v>56</v>
      </c>
      <c r="B77" s="1"/>
      <c r="C77" s="3"/>
      <c r="D77" s="4">
        <v>70000</v>
      </c>
      <c r="E77" s="4">
        <v>0</v>
      </c>
      <c r="F77" s="4">
        <v>0</v>
      </c>
      <c r="G77" s="4">
        <v>0</v>
      </c>
      <c r="H77" s="4">
        <v>0</v>
      </c>
      <c r="I77" s="1">
        <f t="shared" ref="I77:M77" si="46">I20</f>
        <v>0</v>
      </c>
      <c r="J77" s="1">
        <f t="shared" si="46"/>
        <v>0</v>
      </c>
      <c r="K77" s="1">
        <f t="shared" si="46"/>
        <v>0</v>
      </c>
      <c r="L77" s="1">
        <f t="shared" si="46"/>
        <v>0</v>
      </c>
      <c r="M77" s="1">
        <f t="shared" si="46"/>
        <v>0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hidden="1" outlineLevel="1" x14ac:dyDescent="0.35">
      <c r="A78" s="7" t="s">
        <v>57</v>
      </c>
      <c r="B78" s="6"/>
      <c r="C78" s="31"/>
      <c r="D78" s="7">
        <f t="shared" ref="D78:M78" si="47">SUM(D76:D77)</f>
        <v>70000</v>
      </c>
      <c r="E78" s="7">
        <f t="shared" si="47"/>
        <v>0</v>
      </c>
      <c r="F78" s="7">
        <f t="shared" si="47"/>
        <v>-20000</v>
      </c>
      <c r="G78" s="7">
        <f t="shared" si="47"/>
        <v>0</v>
      </c>
      <c r="H78" s="7">
        <f t="shared" si="47"/>
        <v>0</v>
      </c>
      <c r="I78" s="7">
        <f t="shared" si="47"/>
        <v>0</v>
      </c>
      <c r="J78" s="7">
        <f t="shared" si="47"/>
        <v>0</v>
      </c>
      <c r="K78" s="7">
        <f t="shared" si="47"/>
        <v>-20000</v>
      </c>
      <c r="L78" s="7">
        <f t="shared" si="47"/>
        <v>0</v>
      </c>
      <c r="M78" s="7">
        <f t="shared" si="47"/>
        <v>0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hidden="1" outlineLevel="1" x14ac:dyDescent="0.35">
      <c r="A79" s="5"/>
      <c r="B79" s="1"/>
      <c r="C79" s="3"/>
      <c r="D79" s="17"/>
      <c r="E79" s="17"/>
      <c r="F79" s="17"/>
      <c r="G79" s="17"/>
      <c r="H79" s="17"/>
      <c r="I79" s="5"/>
      <c r="J79" s="5"/>
      <c r="K79" s="5"/>
      <c r="L79" s="5"/>
      <c r="M79" s="5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hidden="1" outlineLevel="1" x14ac:dyDescent="0.35">
      <c r="A80" s="1" t="s">
        <v>58</v>
      </c>
      <c r="B80" s="1"/>
      <c r="C80" s="3"/>
      <c r="D80" s="1">
        <f t="shared" ref="D80:M80" si="48">D69-D73+D78</f>
        <v>67971</v>
      </c>
      <c r="E80" s="1">
        <f t="shared" si="48"/>
        <v>13239</v>
      </c>
      <c r="F80" s="1">
        <f t="shared" si="48"/>
        <v>2505</v>
      </c>
      <c r="G80" s="1">
        <f t="shared" si="48"/>
        <v>27355</v>
      </c>
      <c r="H80" s="1">
        <f t="shared" si="48"/>
        <v>28479</v>
      </c>
      <c r="I80" s="1">
        <f t="shared" si="48"/>
        <v>21500.749642739727</v>
      </c>
      <c r="J80" s="1">
        <f t="shared" si="48"/>
        <v>18124.748762356161</v>
      </c>
      <c r="K80" s="1">
        <f t="shared" si="48"/>
        <v>-1347.8785008410923</v>
      </c>
      <c r="L80" s="1">
        <f t="shared" si="48"/>
        <v>54849.248091132773</v>
      </c>
      <c r="M80" s="1">
        <f t="shared" si="48"/>
        <v>59464.041295148636</v>
      </c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hidden="1" outlineLevel="1" x14ac:dyDescent="0.35">
      <c r="A81" s="1" t="s">
        <v>59</v>
      </c>
      <c r="B81" s="1"/>
      <c r="C81" s="3"/>
      <c r="D81" s="4">
        <v>0</v>
      </c>
      <c r="E81" s="1">
        <f t="shared" ref="E81:M81" si="49">D82</f>
        <v>67971</v>
      </c>
      <c r="F81" s="1">
        <f t="shared" si="49"/>
        <v>81210</v>
      </c>
      <c r="G81" s="1">
        <f t="shared" si="49"/>
        <v>83715</v>
      </c>
      <c r="H81" s="1">
        <f t="shared" si="49"/>
        <v>111070</v>
      </c>
      <c r="I81" s="1">
        <f t="shared" si="49"/>
        <v>139549</v>
      </c>
      <c r="J81" s="1">
        <f t="shared" si="49"/>
        <v>161049.74964273971</v>
      </c>
      <c r="K81" s="1">
        <f t="shared" si="49"/>
        <v>179174.49840509589</v>
      </c>
      <c r="L81" s="1">
        <f t="shared" si="49"/>
        <v>177826.6199042548</v>
      </c>
      <c r="M81" s="1">
        <f t="shared" si="49"/>
        <v>232675.86799538758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hidden="1" outlineLevel="1" x14ac:dyDescent="0.35">
      <c r="A82" s="7" t="s">
        <v>60</v>
      </c>
      <c r="B82" s="6"/>
      <c r="C82" s="31"/>
      <c r="D82" s="7">
        <f t="shared" ref="D82:M82" si="50">SUM(D80:D81)</f>
        <v>67971</v>
      </c>
      <c r="E82" s="7">
        <f t="shared" si="50"/>
        <v>81210</v>
      </c>
      <c r="F82" s="7">
        <f t="shared" si="50"/>
        <v>83715</v>
      </c>
      <c r="G82" s="7">
        <f t="shared" si="50"/>
        <v>111070</v>
      </c>
      <c r="H82" s="7">
        <f t="shared" si="50"/>
        <v>139549</v>
      </c>
      <c r="I82" s="7">
        <f t="shared" si="50"/>
        <v>161049.74964273971</v>
      </c>
      <c r="J82" s="7">
        <f t="shared" si="50"/>
        <v>179174.49840509589</v>
      </c>
      <c r="K82" s="7">
        <f t="shared" si="50"/>
        <v>177826.6199042548</v>
      </c>
      <c r="L82" s="7">
        <f t="shared" si="50"/>
        <v>232675.86799538758</v>
      </c>
      <c r="M82" s="7">
        <f t="shared" si="50"/>
        <v>292139.90929053619</v>
      </c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hidden="1" outlineLevel="1" x14ac:dyDescent="0.35">
      <c r="A83" s="5"/>
      <c r="B83" s="1"/>
      <c r="C83" s="3"/>
      <c r="D83" s="17"/>
      <c r="E83" s="17"/>
      <c r="F83" s="17"/>
      <c r="G83" s="17"/>
      <c r="H83" s="17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hidden="1" outlineLevel="1" x14ac:dyDescent="0.35">
      <c r="A84" s="5"/>
      <c r="B84" s="1"/>
      <c r="C84" s="3"/>
      <c r="D84" s="17"/>
      <c r="E84" s="4"/>
      <c r="F84" s="4"/>
      <c r="G84" s="4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collapsed="1" x14ac:dyDescent="0.35">
      <c r="A85" s="1"/>
      <c r="B85" s="1"/>
      <c r="C85" s="3"/>
      <c r="D85" s="4"/>
      <c r="E85" s="4"/>
      <c r="F85" s="4"/>
      <c r="G85" s="4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5" x14ac:dyDescent="0.35">
      <c r="A86" s="48" t="s">
        <v>61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hidden="1" outlineLevel="1" x14ac:dyDescent="0.35">
      <c r="A87" s="1"/>
      <c r="B87" s="1"/>
      <c r="C87" s="3"/>
      <c r="D87" s="4"/>
      <c r="E87" s="4"/>
      <c r="F87" s="4"/>
      <c r="G87" s="4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hidden="1" outlineLevel="1" x14ac:dyDescent="0.35">
      <c r="A88" s="5" t="s">
        <v>62</v>
      </c>
      <c r="B88" s="1"/>
      <c r="C88" s="3"/>
      <c r="D88" s="4"/>
      <c r="E88" s="4"/>
      <c r="F88" s="4"/>
      <c r="G88" s="4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hidden="1" outlineLevel="1" x14ac:dyDescent="0.35">
      <c r="A89" s="1" t="s">
        <v>33</v>
      </c>
      <c r="B89" s="1"/>
      <c r="C89" s="3"/>
      <c r="D89" s="1">
        <f t="shared" ref="D89:M89" si="51">D45</f>
        <v>5100</v>
      </c>
      <c r="E89" s="1">
        <f t="shared" si="51"/>
        <v>5904</v>
      </c>
      <c r="F89" s="1">
        <f t="shared" si="51"/>
        <v>6567</v>
      </c>
      <c r="G89" s="1">
        <f t="shared" si="51"/>
        <v>7117</v>
      </c>
      <c r="H89" s="1">
        <f t="shared" si="51"/>
        <v>7538</v>
      </c>
      <c r="I89" s="1">
        <f t="shared" si="51"/>
        <v>8178.8646575342473</v>
      </c>
      <c r="J89" s="1">
        <f t="shared" si="51"/>
        <v>8996.7511232876732</v>
      </c>
      <c r="K89" s="1">
        <f t="shared" si="51"/>
        <v>9896.42623561644</v>
      </c>
      <c r="L89" s="1">
        <f t="shared" si="51"/>
        <v>10886.068859178085</v>
      </c>
      <c r="M89" s="1">
        <f t="shared" si="51"/>
        <v>11974.675745095894</v>
      </c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hidden="1" outlineLevel="1" x14ac:dyDescent="0.35">
      <c r="A90" s="1" t="s">
        <v>34</v>
      </c>
      <c r="B90" s="1"/>
      <c r="C90" s="3"/>
      <c r="D90" s="1">
        <f t="shared" ref="D90:M90" si="52">D46</f>
        <v>7805</v>
      </c>
      <c r="E90" s="1">
        <f t="shared" si="52"/>
        <v>9601</v>
      </c>
      <c r="F90" s="1">
        <f t="shared" si="52"/>
        <v>9825</v>
      </c>
      <c r="G90" s="1">
        <f t="shared" si="52"/>
        <v>10531</v>
      </c>
      <c r="H90" s="1">
        <f t="shared" si="52"/>
        <v>11342</v>
      </c>
      <c r="I90" s="1">
        <f t="shared" si="52"/>
        <v>15267.21402739726</v>
      </c>
      <c r="J90" s="1">
        <f t="shared" si="52"/>
        <v>21142.365139726033</v>
      </c>
      <c r="K90" s="1">
        <f t="shared" si="52"/>
        <v>27490.072876712333</v>
      </c>
      <c r="L90" s="1">
        <f t="shared" si="52"/>
        <v>21772.137718356171</v>
      </c>
      <c r="M90" s="1">
        <f t="shared" si="52"/>
        <v>23284.091726575352</v>
      </c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hidden="1" outlineLevel="1" x14ac:dyDescent="0.35">
      <c r="A91" s="1" t="s">
        <v>38</v>
      </c>
      <c r="B91" s="1"/>
      <c r="C91" s="3"/>
      <c r="D91" s="1">
        <f t="shared" ref="D91:M91" si="53">D51</f>
        <v>3902</v>
      </c>
      <c r="E91" s="1">
        <f t="shared" si="53"/>
        <v>4800</v>
      </c>
      <c r="F91" s="1">
        <f t="shared" si="53"/>
        <v>4912</v>
      </c>
      <c r="G91" s="1">
        <f t="shared" si="53"/>
        <v>5266</v>
      </c>
      <c r="H91" s="1">
        <f t="shared" si="53"/>
        <v>5670</v>
      </c>
      <c r="I91" s="1">
        <f t="shared" si="53"/>
        <v>7061.086487671233</v>
      </c>
      <c r="J91" s="1">
        <f t="shared" si="53"/>
        <v>8691.8612241095907</v>
      </c>
      <c r="K91" s="1">
        <f t="shared" si="53"/>
        <v>10171.326964383563</v>
      </c>
      <c r="L91" s="1">
        <f t="shared" si="53"/>
        <v>8055.6909557917834</v>
      </c>
      <c r="M91" s="1">
        <f t="shared" si="53"/>
        <v>8615.1139388328793</v>
      </c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hidden="1" outlineLevel="1" x14ac:dyDescent="0.35">
      <c r="A92" s="6" t="s">
        <v>63</v>
      </c>
      <c r="B92" s="6"/>
      <c r="C92" s="31"/>
      <c r="D92" s="6">
        <f t="shared" ref="D92:M92" si="54">D89+D90-D91</f>
        <v>9003</v>
      </c>
      <c r="E92" s="6">
        <f t="shared" si="54"/>
        <v>10705</v>
      </c>
      <c r="F92" s="6">
        <f t="shared" si="54"/>
        <v>11480</v>
      </c>
      <c r="G92" s="6">
        <f t="shared" si="54"/>
        <v>12382</v>
      </c>
      <c r="H92" s="6">
        <f t="shared" si="54"/>
        <v>13210</v>
      </c>
      <c r="I92" s="6">
        <f t="shared" si="54"/>
        <v>16384.992197260275</v>
      </c>
      <c r="J92" s="6">
        <f t="shared" si="54"/>
        <v>21447.255038904113</v>
      </c>
      <c r="K92" s="6">
        <f t="shared" si="54"/>
        <v>27215.172147945214</v>
      </c>
      <c r="L92" s="6">
        <f t="shared" si="54"/>
        <v>24602.515621742474</v>
      </c>
      <c r="M92" s="6">
        <f t="shared" si="54"/>
        <v>26643.653532838369</v>
      </c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hidden="1" outlineLevel="1" x14ac:dyDescent="0.35">
      <c r="A93" s="1" t="s">
        <v>64</v>
      </c>
      <c r="B93" s="1"/>
      <c r="C93" s="3"/>
      <c r="D93" s="1">
        <f t="shared" ref="D93:M93" si="55">D92-C92</f>
        <v>9003</v>
      </c>
      <c r="E93" s="1">
        <f t="shared" si="55"/>
        <v>1702</v>
      </c>
      <c r="F93" s="1">
        <f t="shared" si="55"/>
        <v>775</v>
      </c>
      <c r="G93" s="1">
        <f t="shared" si="55"/>
        <v>902</v>
      </c>
      <c r="H93" s="1">
        <f t="shared" si="55"/>
        <v>828</v>
      </c>
      <c r="I93" s="1">
        <f t="shared" si="55"/>
        <v>3174.9921972602751</v>
      </c>
      <c r="J93" s="1">
        <f t="shared" si="55"/>
        <v>5062.2628416438383</v>
      </c>
      <c r="K93" s="1">
        <f t="shared" si="55"/>
        <v>5767.9171090411</v>
      </c>
      <c r="L93" s="1">
        <f t="shared" si="55"/>
        <v>-2612.6565262027398</v>
      </c>
      <c r="M93" s="1">
        <f t="shared" si="55"/>
        <v>2041.1379110958951</v>
      </c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hidden="1" outlineLevel="1" x14ac:dyDescent="0.35">
      <c r="A94" s="1"/>
      <c r="B94" s="1"/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hidden="1" outlineLevel="1" x14ac:dyDescent="0.35">
      <c r="A95" s="5" t="s">
        <v>65</v>
      </c>
      <c r="B95" s="1"/>
      <c r="C95" s="3"/>
      <c r="D95" s="4"/>
      <c r="E95" s="4"/>
      <c r="F95" s="4"/>
      <c r="G95" s="4"/>
      <c r="H95" s="4"/>
      <c r="I95" s="4"/>
      <c r="J95" s="4"/>
      <c r="K95" s="4"/>
      <c r="L95" s="4"/>
      <c r="M95" s="4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hidden="1" outlineLevel="1" x14ac:dyDescent="0.35">
      <c r="A96" s="1" t="s">
        <v>66</v>
      </c>
      <c r="B96" s="1"/>
      <c r="C96" s="3"/>
      <c r="D96" s="4">
        <v>50000</v>
      </c>
      <c r="E96" s="1">
        <f t="shared" ref="E96:M96" si="56">D99</f>
        <v>45500</v>
      </c>
      <c r="F96" s="1">
        <f t="shared" si="56"/>
        <v>42350</v>
      </c>
      <c r="G96" s="1">
        <f t="shared" si="56"/>
        <v>40145</v>
      </c>
      <c r="H96" s="1">
        <f t="shared" si="56"/>
        <v>38601</v>
      </c>
      <c r="I96" s="1">
        <f t="shared" si="56"/>
        <v>37521</v>
      </c>
      <c r="J96" s="1">
        <f t="shared" si="56"/>
        <v>39388.65</v>
      </c>
      <c r="K96" s="1">
        <f t="shared" si="56"/>
        <v>40602.622499999998</v>
      </c>
      <c r="L96" s="1">
        <f t="shared" si="56"/>
        <v>41391.704624999998</v>
      </c>
      <c r="M96" s="1">
        <f t="shared" si="56"/>
        <v>41904.608006249997</v>
      </c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hidden="1" outlineLevel="1" x14ac:dyDescent="0.35">
      <c r="A97" s="1" t="s">
        <v>67</v>
      </c>
      <c r="B97" s="1"/>
      <c r="C97" s="3"/>
      <c r="D97" s="1">
        <f t="shared" ref="D97:H97" si="57">D72</f>
        <v>15000</v>
      </c>
      <c r="E97" s="1">
        <f>E72</f>
        <v>15000</v>
      </c>
      <c r="F97" s="1">
        <f t="shared" si="57"/>
        <v>15000</v>
      </c>
      <c r="G97" s="1">
        <f>G72</f>
        <v>15000</v>
      </c>
      <c r="H97" s="1">
        <f t="shared" si="57"/>
        <v>15000</v>
      </c>
      <c r="I97" s="1">
        <f t="shared" ref="I97:M97" si="58">I18</f>
        <v>15000</v>
      </c>
      <c r="J97" s="1">
        <f t="shared" si="58"/>
        <v>15000</v>
      </c>
      <c r="K97" s="1">
        <f t="shared" si="58"/>
        <v>15000</v>
      </c>
      <c r="L97" s="1">
        <f t="shared" si="58"/>
        <v>15000</v>
      </c>
      <c r="M97" s="1">
        <f t="shared" si="58"/>
        <v>15000</v>
      </c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hidden="1" outlineLevel="1" x14ac:dyDescent="0.35">
      <c r="A98" s="1" t="s">
        <v>68</v>
      </c>
      <c r="B98" s="1"/>
      <c r="C98" s="25"/>
      <c r="D98" s="1">
        <f>D67</f>
        <v>19500</v>
      </c>
      <c r="E98" s="1">
        <f t="shared" ref="D98:H98" si="59">E67</f>
        <v>18150</v>
      </c>
      <c r="F98" s="1">
        <f t="shared" si="59"/>
        <v>17205</v>
      </c>
      <c r="G98" s="1">
        <f t="shared" si="59"/>
        <v>16544</v>
      </c>
      <c r="H98" s="1">
        <f t="shared" si="59"/>
        <v>16080</v>
      </c>
      <c r="I98" s="1">
        <f>I96*I12</f>
        <v>13132.349999999999</v>
      </c>
      <c r="J98" s="1">
        <f t="shared" ref="J98:M98" si="60">J96*J12</f>
        <v>13786.0275</v>
      </c>
      <c r="K98" s="1">
        <f t="shared" si="60"/>
        <v>14210.917874999999</v>
      </c>
      <c r="L98" s="1">
        <f t="shared" si="60"/>
        <v>14487.096618749998</v>
      </c>
      <c r="M98" s="1">
        <f t="shared" si="60"/>
        <v>14666.612802187497</v>
      </c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hidden="1" outlineLevel="1" x14ac:dyDescent="0.35">
      <c r="A99" s="6" t="s">
        <v>69</v>
      </c>
      <c r="B99" s="6"/>
      <c r="C99" s="31"/>
      <c r="D99" s="6">
        <f t="shared" ref="D99:M99" si="61">D96+D97-D98</f>
        <v>45500</v>
      </c>
      <c r="E99" s="6">
        <f t="shared" si="61"/>
        <v>42350</v>
      </c>
      <c r="F99" s="6">
        <f t="shared" si="61"/>
        <v>40145</v>
      </c>
      <c r="G99" s="6">
        <f t="shared" si="61"/>
        <v>38601</v>
      </c>
      <c r="H99" s="6">
        <f t="shared" si="61"/>
        <v>37521</v>
      </c>
      <c r="I99" s="6">
        <f t="shared" si="61"/>
        <v>39388.65</v>
      </c>
      <c r="J99" s="6">
        <f t="shared" si="61"/>
        <v>40602.622499999998</v>
      </c>
      <c r="K99" s="6">
        <f t="shared" si="61"/>
        <v>41391.704624999998</v>
      </c>
      <c r="L99" s="6">
        <f t="shared" si="61"/>
        <v>41904.608006249997</v>
      </c>
      <c r="M99" s="6">
        <f t="shared" si="61"/>
        <v>42237.995204062499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hidden="1" outlineLevel="1" x14ac:dyDescent="0.35">
      <c r="A100" s="1"/>
      <c r="B100" s="1"/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hidden="1" outlineLevel="1" x14ac:dyDescent="0.35">
      <c r="A101" s="5" t="s">
        <v>70</v>
      </c>
      <c r="B101" s="1"/>
      <c r="C101" s="3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hidden="1" outlineLevel="1" x14ac:dyDescent="0.35">
      <c r="A102" s="1" t="s">
        <v>71</v>
      </c>
      <c r="B102" s="1"/>
      <c r="C102" s="3"/>
      <c r="D102" s="4">
        <v>50000.000000000007</v>
      </c>
      <c r="E102" s="1">
        <f t="shared" ref="E102:M102" si="62">D104</f>
        <v>50000.000000000007</v>
      </c>
      <c r="F102" s="1">
        <f t="shared" si="62"/>
        <v>50000.000000000007</v>
      </c>
      <c r="G102" s="1">
        <f t="shared" si="62"/>
        <v>30000.000000000007</v>
      </c>
      <c r="H102" s="1">
        <f t="shared" si="62"/>
        <v>30000.000000000007</v>
      </c>
      <c r="I102" s="1">
        <f t="shared" si="62"/>
        <v>30000.000000000007</v>
      </c>
      <c r="J102" s="1">
        <f t="shared" si="62"/>
        <v>30000.000000000007</v>
      </c>
      <c r="K102" s="1">
        <f t="shared" si="62"/>
        <v>30000.000000000007</v>
      </c>
      <c r="L102" s="1">
        <f t="shared" si="62"/>
        <v>10000.000000000007</v>
      </c>
      <c r="M102" s="1">
        <f t="shared" si="62"/>
        <v>10000.000000000007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hidden="1" outlineLevel="1" x14ac:dyDescent="0.35">
      <c r="A103" s="1" t="s">
        <v>72</v>
      </c>
      <c r="B103" s="1"/>
      <c r="C103" s="3"/>
      <c r="D103" s="1">
        <f t="shared" ref="D103:H103" si="63">D76</f>
        <v>0</v>
      </c>
      <c r="E103" s="1">
        <f t="shared" si="63"/>
        <v>0</v>
      </c>
      <c r="F103" s="1">
        <f t="shared" si="63"/>
        <v>-20000</v>
      </c>
      <c r="G103" s="1">
        <f t="shared" si="63"/>
        <v>0</v>
      </c>
      <c r="H103" s="1">
        <f t="shared" si="63"/>
        <v>0</v>
      </c>
      <c r="I103" s="1">
        <f t="shared" ref="I103:M103" si="64">I19</f>
        <v>0</v>
      </c>
      <c r="J103" s="1">
        <f t="shared" si="64"/>
        <v>0</v>
      </c>
      <c r="K103" s="1">
        <f t="shared" si="64"/>
        <v>-20000</v>
      </c>
      <c r="L103" s="1">
        <f t="shared" si="64"/>
        <v>0</v>
      </c>
      <c r="M103" s="1">
        <f t="shared" si="64"/>
        <v>0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hidden="1" outlineLevel="1" x14ac:dyDescent="0.35">
      <c r="A104" s="6" t="s">
        <v>73</v>
      </c>
      <c r="B104" s="6"/>
      <c r="C104" s="31"/>
      <c r="D104" s="6">
        <f t="shared" ref="D104:M104" si="65">D102+D103</f>
        <v>50000.000000000007</v>
      </c>
      <c r="E104" s="6">
        <f t="shared" si="65"/>
        <v>50000.000000000007</v>
      </c>
      <c r="F104" s="6">
        <f t="shared" si="65"/>
        <v>30000.000000000007</v>
      </c>
      <c r="G104" s="6">
        <f t="shared" si="65"/>
        <v>30000.000000000007</v>
      </c>
      <c r="H104" s="6">
        <f t="shared" si="65"/>
        <v>30000.000000000007</v>
      </c>
      <c r="I104" s="6">
        <f t="shared" si="65"/>
        <v>30000.000000000007</v>
      </c>
      <c r="J104" s="6">
        <f t="shared" si="65"/>
        <v>30000.000000000007</v>
      </c>
      <c r="K104" s="6">
        <f t="shared" si="65"/>
        <v>10000.000000000007</v>
      </c>
      <c r="L104" s="6">
        <f t="shared" si="65"/>
        <v>10000.000000000007</v>
      </c>
      <c r="M104" s="6">
        <f t="shared" si="65"/>
        <v>10000.000000000007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hidden="1" outlineLevel="1" x14ac:dyDescent="0.35">
      <c r="A105" s="1" t="s">
        <v>74</v>
      </c>
      <c r="B105" s="1"/>
      <c r="C105" s="25"/>
      <c r="D105" s="1">
        <f t="shared" ref="D105:H105" si="66">D33</f>
        <v>2500</v>
      </c>
      <c r="E105" s="1">
        <f t="shared" si="66"/>
        <v>2500</v>
      </c>
      <c r="F105" s="1">
        <f t="shared" si="66"/>
        <v>1500</v>
      </c>
      <c r="G105" s="1">
        <f t="shared" si="66"/>
        <v>1500</v>
      </c>
      <c r="H105" s="1">
        <f t="shared" si="66"/>
        <v>1500</v>
      </c>
      <c r="I105" s="1">
        <f t="shared" ref="I105:M105" si="67">AVERAGE(I102,I104)*I13</f>
        <v>3000.0000000000009</v>
      </c>
      <c r="J105" s="1">
        <f t="shared" si="67"/>
        <v>3000.0000000000009</v>
      </c>
      <c r="K105" s="1">
        <f t="shared" si="67"/>
        <v>2000.0000000000009</v>
      </c>
      <c r="L105" s="1">
        <f t="shared" si="67"/>
        <v>1000.0000000000008</v>
      </c>
      <c r="M105" s="1">
        <f t="shared" si="67"/>
        <v>1000.0000000000008</v>
      </c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hidden="1" outlineLevel="1" x14ac:dyDescent="0.35">
      <c r="A106" s="1"/>
      <c r="B106" s="1"/>
      <c r="C106" s="3"/>
      <c r="D106" s="4"/>
      <c r="E106" s="4"/>
      <c r="F106" s="4"/>
      <c r="G106" s="4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hidden="1" outlineLevel="1" x14ac:dyDescent="0.35">
      <c r="A107" s="1"/>
      <c r="B107" s="1"/>
      <c r="C107" s="3"/>
      <c r="D107" s="4"/>
      <c r="E107" s="4"/>
      <c r="F107" s="4"/>
      <c r="G107" s="4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collapsed="1" x14ac:dyDescent="0.35">
      <c r="A108" s="1"/>
      <c r="B108" s="1"/>
      <c r="C108" s="3"/>
      <c r="D108" s="4"/>
      <c r="E108" s="4"/>
      <c r="F108" s="4"/>
      <c r="G108" s="4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5" x14ac:dyDescent="0.35">
      <c r="A109" s="48" t="s">
        <v>75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hidden="1" outlineLevel="1" x14ac:dyDescent="0.35">
      <c r="A110" s="1"/>
      <c r="B110" s="1"/>
      <c r="C110" s="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hidden="1" outlineLevel="1" x14ac:dyDescent="0.35">
      <c r="A111" s="1" t="s">
        <v>18</v>
      </c>
      <c r="B111" s="1"/>
      <c r="C111" s="3"/>
      <c r="D111" s="1">
        <f t="shared" ref="D111:M111" si="68">D26</f>
        <v>102007</v>
      </c>
      <c r="E111" s="1">
        <f t="shared" si="68"/>
        <v>118086</v>
      </c>
      <c r="F111" s="1">
        <f t="shared" si="68"/>
        <v>131345</v>
      </c>
      <c r="G111" s="1">
        <f t="shared" si="68"/>
        <v>142341</v>
      </c>
      <c r="H111" s="1">
        <f t="shared" si="68"/>
        <v>150772</v>
      </c>
      <c r="I111" s="1">
        <f t="shared" si="68"/>
        <v>165849.20000000001</v>
      </c>
      <c r="J111" s="1">
        <f t="shared" si="68"/>
        <v>182434.12000000002</v>
      </c>
      <c r="K111" s="1">
        <f t="shared" si="68"/>
        <v>200677.53200000004</v>
      </c>
      <c r="L111" s="1">
        <f t="shared" si="68"/>
        <v>220745.28520000007</v>
      </c>
      <c r="M111" s="1">
        <f t="shared" si="68"/>
        <v>242819.81372000009</v>
      </c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hidden="1" outlineLevel="1" x14ac:dyDescent="0.35">
      <c r="A112" s="1" t="s">
        <v>76</v>
      </c>
      <c r="B112" s="1"/>
      <c r="C112" s="3"/>
      <c r="D112" s="32">
        <f t="shared" ref="D112:M112" si="69">D28/D26</f>
        <v>0.61744782220827987</v>
      </c>
      <c r="E112" s="32">
        <f t="shared" si="69"/>
        <v>0.59348271598665381</v>
      </c>
      <c r="F112" s="32">
        <f t="shared" si="69"/>
        <v>0.62600022840610603</v>
      </c>
      <c r="G112" s="32">
        <f t="shared" si="69"/>
        <v>0.63008549890755294</v>
      </c>
      <c r="H112" s="32">
        <f t="shared" si="69"/>
        <v>0.62386915342371263</v>
      </c>
      <c r="I112" s="32">
        <f t="shared" si="69"/>
        <v>0.57999999999999996</v>
      </c>
      <c r="J112" s="32">
        <f t="shared" si="69"/>
        <v>0.53</v>
      </c>
      <c r="K112" s="32">
        <f t="shared" si="69"/>
        <v>0.5</v>
      </c>
      <c r="L112" s="32">
        <f t="shared" si="69"/>
        <v>0.64</v>
      </c>
      <c r="M112" s="32">
        <f t="shared" si="69"/>
        <v>0.65</v>
      </c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hidden="1" outlineLevel="1" x14ac:dyDescent="0.35">
      <c r="A113" s="1"/>
      <c r="B113" s="1"/>
      <c r="C113" s="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hidden="1" outlineLevel="1" x14ac:dyDescent="0.35">
      <c r="A114" s="1" t="s">
        <v>47</v>
      </c>
      <c r="B114" s="1"/>
      <c r="C114" s="3"/>
      <c r="D114" s="1">
        <f t="shared" ref="D114:M114" si="70">D69</f>
        <v>12971</v>
      </c>
      <c r="E114" s="1">
        <f t="shared" si="70"/>
        <v>28239</v>
      </c>
      <c r="F114" s="1">
        <f t="shared" si="70"/>
        <v>37505</v>
      </c>
      <c r="G114" s="1">
        <f t="shared" si="70"/>
        <v>42355</v>
      </c>
      <c r="H114" s="1">
        <f t="shared" si="70"/>
        <v>43479</v>
      </c>
      <c r="I114" s="1">
        <f t="shared" si="70"/>
        <v>36500.749642739727</v>
      </c>
      <c r="J114" s="1">
        <f t="shared" si="70"/>
        <v>33124.748762356161</v>
      </c>
      <c r="K114" s="1">
        <f t="shared" si="70"/>
        <v>33652.121499158908</v>
      </c>
      <c r="L114" s="1">
        <f t="shared" si="70"/>
        <v>69849.248091132773</v>
      </c>
      <c r="M114" s="1">
        <f t="shared" si="70"/>
        <v>74464.041295148636</v>
      </c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hidden="1" outlineLevel="1" x14ac:dyDescent="0.35">
      <c r="A115" s="1" t="s">
        <v>51</v>
      </c>
      <c r="B115" s="1"/>
      <c r="C115" s="3"/>
      <c r="D115" s="1">
        <f t="shared" ref="D115:M115" si="71">-D73</f>
        <v>-15000</v>
      </c>
      <c r="E115" s="1">
        <f t="shared" si="71"/>
        <v>-15000</v>
      </c>
      <c r="F115" s="1">
        <f t="shared" si="71"/>
        <v>-15000</v>
      </c>
      <c r="G115" s="1">
        <f t="shared" si="71"/>
        <v>-15000</v>
      </c>
      <c r="H115" s="1">
        <f t="shared" si="71"/>
        <v>-15000</v>
      </c>
      <c r="I115" s="1">
        <f t="shared" si="71"/>
        <v>-15000</v>
      </c>
      <c r="J115" s="1">
        <f t="shared" si="71"/>
        <v>-15000</v>
      </c>
      <c r="K115" s="1">
        <f t="shared" si="71"/>
        <v>-15000</v>
      </c>
      <c r="L115" s="1">
        <f t="shared" si="71"/>
        <v>-15000</v>
      </c>
      <c r="M115" s="1">
        <f t="shared" si="71"/>
        <v>-15000</v>
      </c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hidden="1" outlineLevel="1" x14ac:dyDescent="0.35">
      <c r="A116" s="1" t="s">
        <v>54</v>
      </c>
      <c r="B116" s="1"/>
      <c r="C116" s="3"/>
      <c r="D116" s="1">
        <f t="shared" ref="D116:M116" si="72">D78</f>
        <v>70000</v>
      </c>
      <c r="E116" s="1">
        <f t="shared" si="72"/>
        <v>0</v>
      </c>
      <c r="F116" s="1">
        <f t="shared" si="72"/>
        <v>-20000</v>
      </c>
      <c r="G116" s="1">
        <f t="shared" si="72"/>
        <v>0</v>
      </c>
      <c r="H116" s="1">
        <f t="shared" si="72"/>
        <v>0</v>
      </c>
      <c r="I116" s="1">
        <f t="shared" si="72"/>
        <v>0</v>
      </c>
      <c r="J116" s="1">
        <f t="shared" si="72"/>
        <v>0</v>
      </c>
      <c r="K116" s="1">
        <f t="shared" si="72"/>
        <v>-20000</v>
      </c>
      <c r="L116" s="1">
        <f t="shared" si="72"/>
        <v>0</v>
      </c>
      <c r="M116" s="1">
        <f t="shared" si="72"/>
        <v>0</v>
      </c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hidden="1" outlineLevel="1" x14ac:dyDescent="0.35">
      <c r="A117" s="1"/>
      <c r="B117" s="1"/>
      <c r="C117" s="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hidden="1" outlineLevel="1" x14ac:dyDescent="0.35">
      <c r="A118" s="1"/>
      <c r="B118" s="1"/>
      <c r="C118" s="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hidden="1" outlineLevel="1" x14ac:dyDescent="0.35">
      <c r="A119" s="1"/>
      <c r="B119" s="1"/>
      <c r="C119" s="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hidden="1" outlineLevel="1" x14ac:dyDescent="0.35">
      <c r="A120" s="1"/>
      <c r="B120" s="1"/>
      <c r="C120" s="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hidden="1" outlineLevel="1" x14ac:dyDescent="0.35">
      <c r="A121" s="1"/>
      <c r="B121" s="1"/>
      <c r="C121" s="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hidden="1" outlineLevel="1" x14ac:dyDescent="0.35">
      <c r="A122" s="1"/>
      <c r="B122" s="1"/>
      <c r="C122" s="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hidden="1" outlineLevel="1" x14ac:dyDescent="0.35">
      <c r="A123" s="1"/>
      <c r="B123" s="1"/>
      <c r="C123" s="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hidden="1" outlineLevel="1" x14ac:dyDescent="0.35">
      <c r="A124" s="1"/>
      <c r="B124" s="1"/>
      <c r="C124" s="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hidden="1" outlineLevel="1" x14ac:dyDescent="0.35">
      <c r="A125" s="1"/>
      <c r="B125" s="1"/>
      <c r="C125" s="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hidden="1" outlineLevel="1" x14ac:dyDescent="0.35">
      <c r="A126" s="1"/>
      <c r="B126" s="1"/>
      <c r="C126" s="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hidden="1" outlineLevel="1" x14ac:dyDescent="0.35">
      <c r="A127" s="1"/>
      <c r="B127" s="1"/>
      <c r="C127" s="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hidden="1" outlineLevel="1" x14ac:dyDescent="0.35">
      <c r="A128" s="1"/>
      <c r="B128" s="1"/>
      <c r="C128" s="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hidden="1" outlineLevel="1" x14ac:dyDescent="0.35">
      <c r="A129" s="1"/>
      <c r="B129" s="1"/>
      <c r="C129" s="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hidden="1" outlineLevel="1" x14ac:dyDescent="0.35">
      <c r="A130" s="1"/>
      <c r="B130" s="1"/>
      <c r="C130" s="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hidden="1" outlineLevel="1" x14ac:dyDescent="0.35">
      <c r="A131" s="1"/>
      <c r="B131" s="1"/>
      <c r="C131" s="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hidden="1" outlineLevel="1" x14ac:dyDescent="0.35">
      <c r="A132" s="1"/>
      <c r="B132" s="1"/>
      <c r="C132" s="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hidden="1" outlineLevel="1" x14ac:dyDescent="0.35">
      <c r="A133" s="1"/>
      <c r="B133" s="1"/>
      <c r="C133" s="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collapsed="1" x14ac:dyDescent="0.35">
      <c r="A134" s="1"/>
      <c r="B134" s="1"/>
      <c r="C134" s="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1"/>
      <c r="C135" s="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1"/>
      <c r="C136" s="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1"/>
      <c r="C137" s="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1"/>
      <c r="C138" s="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1"/>
      <c r="C139" s="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1"/>
      <c r="C140" s="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1"/>
      <c r="C141" s="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1"/>
      <c r="C142" s="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1"/>
      <c r="C143" s="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1"/>
      <c r="C144" s="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1"/>
      <c r="C145" s="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1"/>
      <c r="C146" s="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1"/>
      <c r="C147" s="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1"/>
      <c r="C148" s="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1"/>
      <c r="C149" s="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1"/>
      <c r="C150" s="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1"/>
      <c r="C151" s="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1"/>
      <c r="C152" s="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1"/>
      <c r="C153" s="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1"/>
      <c r="C154" s="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1"/>
      <c r="C155" s="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1"/>
      <c r="C156" s="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1"/>
      <c r="C157" s="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1"/>
      <c r="C158" s="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1"/>
      <c r="C159" s="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1"/>
      <c r="C160" s="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1"/>
      <c r="C161" s="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1"/>
      <c r="C162" s="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1"/>
      <c r="C163" s="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1"/>
      <c r="C164" s="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1"/>
      <c r="C165" s="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1"/>
      <c r="C166" s="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1"/>
      <c r="C167" s="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1"/>
      <c r="C168" s="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1"/>
      <c r="C169" s="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1"/>
      <c r="C170" s="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1"/>
      <c r="C171" s="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1"/>
      <c r="C172" s="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1"/>
      <c r="C173" s="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1"/>
      <c r="C174" s="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1"/>
      <c r="C175" s="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1"/>
      <c r="C176" s="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1"/>
      <c r="C177" s="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1"/>
      <c r="C178" s="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1"/>
      <c r="C179" s="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1"/>
      <c r="C180" s="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1"/>
      <c r="C181" s="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1"/>
      <c r="C182" s="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1"/>
      <c r="C183" s="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1"/>
      <c r="C184" s="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1"/>
      <c r="C185" s="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1"/>
      <c r="C186" s="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1"/>
      <c r="C187" s="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1"/>
      <c r="C188" s="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1"/>
      <c r="C189" s="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1"/>
      <c r="C190" s="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1"/>
      <c r="C191" s="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1"/>
      <c r="C192" s="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1"/>
      <c r="C193" s="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1"/>
      <c r="C194" s="3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1"/>
      <c r="C195" s="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1"/>
      <c r="C196" s="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1"/>
      <c r="C197" s="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1"/>
      <c r="B198" s="1"/>
      <c r="C198" s="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1"/>
      <c r="B199" s="1"/>
      <c r="C199" s="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1"/>
      <c r="B200" s="1"/>
      <c r="C200" s="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1"/>
      <c r="B201" s="1"/>
      <c r="C201" s="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1"/>
      <c r="B202" s="1"/>
      <c r="C202" s="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1"/>
      <c r="B203" s="1"/>
      <c r="C203" s="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1"/>
      <c r="B204" s="1"/>
      <c r="C204" s="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1"/>
      <c r="B205" s="1"/>
      <c r="C205" s="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1"/>
      <c r="B206" s="1"/>
      <c r="C206" s="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1"/>
      <c r="B207" s="1"/>
      <c r="C207" s="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1"/>
      <c r="B208" s="1"/>
      <c r="C208" s="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1"/>
      <c r="B209" s="1"/>
      <c r="C209" s="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1"/>
      <c r="B210" s="1"/>
      <c r="C210" s="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1"/>
      <c r="B211" s="1"/>
      <c r="C211" s="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1"/>
      <c r="B212" s="1"/>
      <c r="C212" s="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1"/>
      <c r="B213" s="1"/>
      <c r="C213" s="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1"/>
      <c r="B214" s="1"/>
      <c r="C214" s="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1"/>
      <c r="B215" s="1"/>
      <c r="C215" s="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1"/>
      <c r="B216" s="1"/>
      <c r="C216" s="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1"/>
      <c r="B217" s="1"/>
      <c r="C217" s="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1"/>
      <c r="B218" s="1"/>
      <c r="C218" s="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1"/>
      <c r="B219" s="1"/>
      <c r="C219" s="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1"/>
      <c r="B220" s="1"/>
      <c r="C220" s="3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1"/>
      <c r="B221" s="1"/>
      <c r="C221" s="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1"/>
      <c r="B222" s="1"/>
      <c r="C222" s="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1"/>
      <c r="B223" s="1"/>
      <c r="C223" s="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1"/>
      <c r="B224" s="1"/>
      <c r="C224" s="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1"/>
      <c r="B225" s="1"/>
      <c r="C225" s="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1"/>
      <c r="B226" s="1"/>
      <c r="C226" s="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1"/>
      <c r="B227" s="1"/>
      <c r="C227" s="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1"/>
      <c r="B228" s="1"/>
      <c r="C228" s="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1"/>
      <c r="B229" s="1"/>
      <c r="C229" s="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1"/>
      <c r="B230" s="1"/>
      <c r="C230" s="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1"/>
      <c r="B231" s="1"/>
      <c r="C231" s="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1"/>
      <c r="B232" s="1"/>
      <c r="C232" s="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1"/>
      <c r="B233" s="1"/>
      <c r="C233" s="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1"/>
      <c r="B234" s="1"/>
      <c r="C234" s="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1"/>
      <c r="B235" s="1"/>
      <c r="C235" s="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1"/>
      <c r="B236" s="1"/>
      <c r="C236" s="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1"/>
      <c r="B237" s="1"/>
      <c r="C237" s="3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1"/>
      <c r="B238" s="1"/>
      <c r="C238" s="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1"/>
      <c r="B239" s="1"/>
      <c r="C239" s="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1"/>
      <c r="B240" s="1"/>
      <c r="C240" s="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1"/>
      <c r="B241" s="1"/>
      <c r="C241" s="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1"/>
      <c r="B242" s="1"/>
      <c r="C242" s="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1"/>
      <c r="B243" s="1"/>
      <c r="C243" s="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1"/>
      <c r="B244" s="1"/>
      <c r="C244" s="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1"/>
      <c r="B245" s="1"/>
      <c r="C245" s="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1"/>
      <c r="B246" s="1"/>
      <c r="C246" s="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1"/>
      <c r="B247" s="1"/>
      <c r="C247" s="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1"/>
      <c r="B248" s="1"/>
      <c r="C248" s="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1"/>
      <c r="B249" s="1"/>
      <c r="C249" s="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1"/>
      <c r="B250" s="1"/>
      <c r="C250" s="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1"/>
      <c r="B251" s="1"/>
      <c r="C251" s="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1"/>
      <c r="B252" s="1"/>
      <c r="C252" s="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1"/>
      <c r="B253" s="1"/>
      <c r="C253" s="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1"/>
      <c r="B254" s="1"/>
      <c r="C254" s="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1"/>
      <c r="B255" s="1"/>
      <c r="C255" s="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1"/>
      <c r="B256" s="1"/>
      <c r="C256" s="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1"/>
      <c r="B257" s="1"/>
      <c r="C257" s="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1"/>
      <c r="B258" s="1"/>
      <c r="C258" s="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1"/>
      <c r="B259" s="1"/>
      <c r="C259" s="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1"/>
      <c r="B260" s="1"/>
      <c r="C260" s="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1"/>
      <c r="B261" s="1"/>
      <c r="C261" s="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1"/>
      <c r="B262" s="1"/>
      <c r="C262" s="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1"/>
      <c r="B263" s="1"/>
      <c r="C263" s="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1"/>
      <c r="B264" s="1"/>
      <c r="C264" s="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1"/>
      <c r="B265" s="1"/>
      <c r="C265" s="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1"/>
      <c r="B266" s="1"/>
      <c r="C266" s="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1"/>
      <c r="B267" s="1"/>
      <c r="C267" s="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1"/>
      <c r="B268" s="1"/>
      <c r="C268" s="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1"/>
      <c r="B269" s="1"/>
      <c r="C269" s="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1"/>
      <c r="B270" s="1"/>
      <c r="C270" s="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1"/>
      <c r="B271" s="1"/>
      <c r="C271" s="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1"/>
      <c r="B272" s="1"/>
      <c r="C272" s="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1"/>
      <c r="B273" s="1"/>
      <c r="C273" s="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1"/>
      <c r="B274" s="1"/>
      <c r="C274" s="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1"/>
      <c r="B275" s="1"/>
      <c r="C275" s="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1"/>
      <c r="B276" s="1"/>
      <c r="C276" s="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1"/>
      <c r="B277" s="1"/>
      <c r="C277" s="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1"/>
      <c r="B278" s="1"/>
      <c r="C278" s="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1"/>
      <c r="B279" s="1"/>
      <c r="C279" s="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1"/>
      <c r="B280" s="1"/>
      <c r="C280" s="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1"/>
      <c r="B281" s="1"/>
      <c r="C281" s="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1"/>
      <c r="B282" s="1"/>
      <c r="C282" s="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1"/>
      <c r="B283" s="1"/>
      <c r="C283" s="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1"/>
      <c r="B284" s="1"/>
      <c r="C284" s="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1"/>
      <c r="B285" s="1"/>
      <c r="C285" s="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1"/>
      <c r="B286" s="1"/>
      <c r="C286" s="3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1"/>
      <c r="B287" s="1"/>
      <c r="C287" s="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1"/>
      <c r="B288" s="1"/>
      <c r="C288" s="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1"/>
      <c r="B289" s="1"/>
      <c r="C289" s="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1"/>
      <c r="B290" s="1"/>
      <c r="C290" s="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1"/>
      <c r="B291" s="1"/>
      <c r="C291" s="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1"/>
      <c r="B292" s="1"/>
      <c r="C292" s="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1"/>
      <c r="B293" s="1"/>
      <c r="C293" s="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1"/>
      <c r="B294" s="1"/>
      <c r="C294" s="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1"/>
      <c r="B295" s="1"/>
      <c r="C295" s="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1"/>
      <c r="B296" s="1"/>
      <c r="C296" s="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1"/>
      <c r="B297" s="1"/>
      <c r="C297" s="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1"/>
      <c r="B298" s="1"/>
      <c r="C298" s="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1"/>
      <c r="B299" s="1"/>
      <c r="C299" s="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1"/>
      <c r="B300" s="1"/>
      <c r="C300" s="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1"/>
      <c r="B301" s="1"/>
      <c r="C301" s="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1"/>
      <c r="B302" s="1"/>
      <c r="C302" s="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1"/>
      <c r="B303" s="1"/>
      <c r="C303" s="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1"/>
      <c r="B304" s="1"/>
      <c r="C304" s="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1"/>
      <c r="B305" s="1"/>
      <c r="C305" s="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1"/>
      <c r="B306" s="1"/>
      <c r="C306" s="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1"/>
      <c r="B307" s="1"/>
      <c r="C307" s="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1"/>
      <c r="B308" s="1"/>
      <c r="C308" s="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1"/>
      <c r="B309" s="1"/>
      <c r="C309" s="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1"/>
      <c r="B310" s="1"/>
      <c r="C310" s="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1"/>
      <c r="B311" s="1"/>
      <c r="C311" s="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1"/>
      <c r="B312" s="1"/>
      <c r="C312" s="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1"/>
      <c r="B313" s="1"/>
      <c r="C313" s="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1"/>
      <c r="B314" s="1"/>
      <c r="C314" s="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1"/>
      <c r="B315" s="1"/>
      <c r="C315" s="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1"/>
      <c r="B316" s="1"/>
      <c r="C316" s="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1"/>
      <c r="B317" s="1"/>
      <c r="C317" s="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1"/>
      <c r="B318" s="1"/>
      <c r="C318" s="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1"/>
      <c r="B319" s="1"/>
      <c r="C319" s="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1"/>
      <c r="B320" s="1"/>
      <c r="C320" s="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1"/>
      <c r="B321" s="1"/>
      <c r="C321" s="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1"/>
      <c r="B322" s="1"/>
      <c r="C322" s="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1"/>
      <c r="B323" s="1"/>
      <c r="C323" s="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1"/>
      <c r="B324" s="1"/>
      <c r="C324" s="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1"/>
      <c r="B325" s="1"/>
      <c r="C325" s="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1"/>
      <c r="B326" s="1"/>
      <c r="C326" s="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1"/>
      <c r="B327" s="1"/>
      <c r="C327" s="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1"/>
      <c r="B328" s="1"/>
      <c r="C328" s="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1"/>
      <c r="B329" s="1"/>
      <c r="C329" s="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1"/>
      <c r="B330" s="1"/>
      <c r="C330" s="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1"/>
      <c r="B331" s="1"/>
      <c r="C331" s="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1"/>
      <c r="B332" s="1"/>
      <c r="C332" s="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1"/>
      <c r="B333" s="1"/>
      <c r="C333" s="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1"/>
      <c r="B334" s="1"/>
      <c r="C334" s="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1"/>
      <c r="B335" s="1"/>
      <c r="C335" s="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1"/>
      <c r="B336" s="1"/>
      <c r="C336" s="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1"/>
      <c r="B337" s="1"/>
      <c r="C337" s="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1"/>
      <c r="B338" s="1"/>
      <c r="C338" s="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1"/>
      <c r="B339" s="1"/>
      <c r="C339" s="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1"/>
      <c r="B340" s="1"/>
      <c r="C340" s="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1"/>
      <c r="B341" s="1"/>
      <c r="C341" s="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1"/>
      <c r="B342" s="1"/>
      <c r="C342" s="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1"/>
      <c r="B343" s="1"/>
      <c r="C343" s="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1"/>
      <c r="B344" s="1"/>
      <c r="C344" s="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1"/>
      <c r="B345" s="1"/>
      <c r="C345" s="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1"/>
      <c r="B346" s="1"/>
      <c r="C346" s="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1"/>
      <c r="B347" s="1"/>
      <c r="C347" s="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1"/>
      <c r="B348" s="1"/>
      <c r="C348" s="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1"/>
      <c r="B349" s="1"/>
      <c r="C349" s="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1"/>
      <c r="B350" s="1"/>
      <c r="C350" s="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1"/>
      <c r="B351" s="1"/>
      <c r="C351" s="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1"/>
      <c r="B352" s="1"/>
      <c r="C352" s="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1"/>
      <c r="B353" s="1"/>
      <c r="C353" s="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1"/>
      <c r="B354" s="1"/>
      <c r="C354" s="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1"/>
      <c r="B355" s="1"/>
      <c r="C355" s="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1"/>
      <c r="B356" s="1"/>
      <c r="C356" s="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1"/>
      <c r="B357" s="1"/>
      <c r="C357" s="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1"/>
      <c r="B358" s="1"/>
      <c r="C358" s="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1"/>
      <c r="B359" s="1"/>
      <c r="C359" s="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1"/>
      <c r="B360" s="1"/>
      <c r="C360" s="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1"/>
      <c r="B361" s="1"/>
      <c r="C361" s="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1"/>
      <c r="B362" s="1"/>
      <c r="C362" s="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1"/>
      <c r="B363" s="1"/>
      <c r="C363" s="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1"/>
      <c r="B364" s="1"/>
      <c r="C364" s="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1"/>
      <c r="B365" s="1"/>
      <c r="C365" s="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1"/>
      <c r="B366" s="1"/>
      <c r="C366" s="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1"/>
      <c r="B367" s="1"/>
      <c r="C367" s="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1"/>
      <c r="B368" s="1"/>
      <c r="C368" s="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1"/>
      <c r="B369" s="1"/>
      <c r="C369" s="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1"/>
      <c r="B370" s="1"/>
      <c r="C370" s="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1"/>
      <c r="B371" s="1"/>
      <c r="C371" s="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1"/>
      <c r="B372" s="1"/>
      <c r="C372" s="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1"/>
      <c r="B373" s="1"/>
      <c r="C373" s="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1"/>
      <c r="B374" s="1"/>
      <c r="C374" s="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1"/>
      <c r="B375" s="1"/>
      <c r="C375" s="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1"/>
      <c r="B376" s="1"/>
      <c r="C376" s="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1"/>
      <c r="B377" s="1"/>
      <c r="C377" s="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1"/>
      <c r="B378" s="1"/>
      <c r="C378" s="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1"/>
      <c r="B379" s="1"/>
      <c r="C379" s="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1"/>
      <c r="B380" s="1"/>
      <c r="C380" s="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1"/>
      <c r="B381" s="1"/>
      <c r="C381" s="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1"/>
      <c r="B382" s="1"/>
      <c r="C382" s="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1"/>
      <c r="B383" s="1"/>
      <c r="C383" s="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1"/>
      <c r="B384" s="1"/>
      <c r="C384" s="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1"/>
      <c r="B385" s="1"/>
      <c r="C385" s="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1"/>
      <c r="B386" s="1"/>
      <c r="C386" s="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1"/>
      <c r="B387" s="1"/>
      <c r="C387" s="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1"/>
      <c r="B388" s="1"/>
      <c r="C388" s="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1"/>
      <c r="B389" s="1"/>
      <c r="C389" s="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1"/>
      <c r="B390" s="1"/>
      <c r="C390" s="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1"/>
      <c r="B391" s="1"/>
      <c r="C391" s="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1"/>
      <c r="B392" s="1"/>
      <c r="C392" s="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1"/>
      <c r="B393" s="1"/>
      <c r="C393" s="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1"/>
      <c r="B394" s="1"/>
      <c r="C394" s="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1"/>
      <c r="B395" s="1"/>
      <c r="C395" s="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1"/>
      <c r="B396" s="1"/>
      <c r="C396" s="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1"/>
      <c r="B397" s="1"/>
      <c r="C397" s="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1"/>
      <c r="B398" s="1"/>
      <c r="C398" s="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1"/>
      <c r="B399" s="1"/>
      <c r="C399" s="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1"/>
      <c r="B400" s="1"/>
      <c r="C400" s="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1"/>
      <c r="B401" s="1"/>
      <c r="C401" s="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1"/>
      <c r="B402" s="1"/>
      <c r="C402" s="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1"/>
      <c r="B403" s="1"/>
      <c r="C403" s="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1"/>
      <c r="B404" s="1"/>
      <c r="C404" s="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1"/>
      <c r="B405" s="1"/>
      <c r="C405" s="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1"/>
      <c r="B406" s="1"/>
      <c r="C406" s="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1"/>
      <c r="B407" s="1"/>
      <c r="C407" s="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1"/>
      <c r="B408" s="1"/>
      <c r="C408" s="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1"/>
      <c r="B409" s="1"/>
      <c r="C409" s="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1"/>
      <c r="B410" s="1"/>
      <c r="C410" s="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1"/>
      <c r="B411" s="1"/>
      <c r="C411" s="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1"/>
      <c r="B412" s="1"/>
      <c r="C412" s="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1"/>
      <c r="B413" s="1"/>
      <c r="C413" s="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1"/>
      <c r="B414" s="1"/>
      <c r="C414" s="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1"/>
      <c r="B415" s="1"/>
      <c r="C415" s="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1"/>
      <c r="B416" s="1"/>
      <c r="C416" s="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1"/>
      <c r="B417" s="1"/>
      <c r="C417" s="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1"/>
      <c r="B418" s="1"/>
      <c r="C418" s="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1"/>
      <c r="B419" s="1"/>
      <c r="C419" s="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1"/>
      <c r="B420" s="1"/>
      <c r="C420" s="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1"/>
      <c r="B421" s="1"/>
      <c r="C421" s="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1"/>
      <c r="B422" s="1"/>
      <c r="C422" s="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1"/>
      <c r="B423" s="1"/>
      <c r="C423" s="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1"/>
      <c r="B424" s="1"/>
      <c r="C424" s="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1"/>
      <c r="B425" s="1"/>
      <c r="C425" s="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1"/>
      <c r="B426" s="1"/>
      <c r="C426" s="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1"/>
      <c r="B427" s="1"/>
      <c r="C427" s="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1"/>
      <c r="B428" s="1"/>
      <c r="C428" s="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1"/>
      <c r="B429" s="1"/>
      <c r="C429" s="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1"/>
      <c r="B430" s="1"/>
      <c r="C430" s="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1"/>
      <c r="B431" s="1"/>
      <c r="C431" s="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1"/>
      <c r="B432" s="1"/>
      <c r="C432" s="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1"/>
      <c r="B433" s="1"/>
      <c r="C433" s="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1"/>
      <c r="B434" s="1"/>
      <c r="C434" s="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1"/>
      <c r="B435" s="1"/>
      <c r="C435" s="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1"/>
      <c r="B436" s="1"/>
      <c r="C436" s="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1"/>
      <c r="B437" s="1"/>
      <c r="C437" s="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1"/>
      <c r="B438" s="1"/>
      <c r="C438" s="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1"/>
      <c r="B439" s="1"/>
      <c r="C439" s="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1"/>
      <c r="B440" s="1"/>
      <c r="C440" s="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1"/>
      <c r="B441" s="1"/>
      <c r="C441" s="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1"/>
      <c r="B442" s="1"/>
      <c r="C442" s="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1"/>
      <c r="B443" s="1"/>
      <c r="C443" s="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1"/>
      <c r="B444" s="1"/>
      <c r="C444" s="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1"/>
      <c r="B445" s="1"/>
      <c r="C445" s="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1"/>
      <c r="B446" s="1"/>
      <c r="C446" s="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1"/>
      <c r="B447" s="1"/>
      <c r="C447" s="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1"/>
      <c r="B448" s="1"/>
      <c r="C448" s="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1"/>
      <c r="B449" s="1"/>
      <c r="C449" s="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1"/>
      <c r="B450" s="1"/>
      <c r="C450" s="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1"/>
      <c r="B451" s="1"/>
      <c r="C451" s="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1"/>
      <c r="B452" s="1"/>
      <c r="C452" s="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1"/>
      <c r="B453" s="1"/>
      <c r="C453" s="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1"/>
      <c r="B454" s="1"/>
      <c r="C454" s="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1"/>
      <c r="B455" s="1"/>
      <c r="C455" s="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1"/>
      <c r="B456" s="1"/>
      <c r="C456" s="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1"/>
      <c r="B457" s="1"/>
      <c r="C457" s="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1"/>
      <c r="B458" s="1"/>
      <c r="C458" s="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1"/>
      <c r="B459" s="1"/>
      <c r="C459" s="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1"/>
      <c r="B460" s="1"/>
      <c r="C460" s="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1"/>
      <c r="B461" s="1"/>
      <c r="C461" s="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1"/>
      <c r="B462" s="1"/>
      <c r="C462" s="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1"/>
      <c r="B463" s="1"/>
      <c r="C463" s="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1"/>
      <c r="B464" s="1"/>
      <c r="C464" s="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1"/>
      <c r="B465" s="1"/>
      <c r="C465" s="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1"/>
      <c r="B466" s="1"/>
      <c r="C466" s="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1"/>
      <c r="B467" s="1"/>
      <c r="C467" s="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1"/>
      <c r="B468" s="1"/>
      <c r="C468" s="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1"/>
      <c r="B469" s="1"/>
      <c r="C469" s="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1"/>
      <c r="B470" s="1"/>
      <c r="C470" s="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1"/>
      <c r="B471" s="1"/>
      <c r="C471" s="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1"/>
      <c r="B472" s="1"/>
      <c r="C472" s="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1"/>
      <c r="B473" s="1"/>
      <c r="C473" s="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1"/>
      <c r="B474" s="1"/>
      <c r="C474" s="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1"/>
      <c r="B475" s="1"/>
      <c r="C475" s="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1"/>
      <c r="B476" s="1"/>
      <c r="C476" s="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1"/>
      <c r="B477" s="1"/>
      <c r="C477" s="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1"/>
      <c r="B478" s="1"/>
      <c r="C478" s="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1"/>
      <c r="B479" s="1"/>
      <c r="C479" s="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1"/>
      <c r="B480" s="1"/>
      <c r="C480" s="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1"/>
      <c r="B481" s="1"/>
      <c r="C481" s="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1"/>
      <c r="B482" s="1"/>
      <c r="C482" s="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1"/>
      <c r="B483" s="1"/>
      <c r="C483" s="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5" x14ac:dyDescent="0.35">
      <c r="A484" s="1"/>
      <c r="B484" s="1"/>
      <c r="C484" s="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5" x14ac:dyDescent="0.35">
      <c r="A485" s="1"/>
      <c r="B485" s="1"/>
      <c r="C485" s="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5" x14ac:dyDescent="0.35">
      <c r="A486" s="1"/>
      <c r="B486" s="1"/>
      <c r="C486" s="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5" x14ac:dyDescent="0.35">
      <c r="A487" s="1"/>
      <c r="B487" s="1"/>
      <c r="C487" s="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5" x14ac:dyDescent="0.35">
      <c r="A488" s="1"/>
      <c r="B488" s="1"/>
      <c r="C488" s="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5" x14ac:dyDescent="0.35">
      <c r="A489" s="1"/>
      <c r="B489" s="1"/>
      <c r="C489" s="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5" x14ac:dyDescent="0.35">
      <c r="A490" s="1"/>
      <c r="B490" s="1"/>
      <c r="C490" s="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5" x14ac:dyDescent="0.35">
      <c r="A491" s="1"/>
      <c r="B491" s="1"/>
      <c r="C491" s="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5" x14ac:dyDescent="0.35">
      <c r="A492" s="1"/>
      <c r="B492" s="1"/>
      <c r="C492" s="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5" x14ac:dyDescent="0.35">
      <c r="A493" s="1"/>
      <c r="B493" s="1"/>
      <c r="C493" s="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5" x14ac:dyDescent="0.35">
      <c r="A494" s="1"/>
      <c r="B494" s="1"/>
      <c r="C494" s="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5" x14ac:dyDescent="0.35">
      <c r="A495" s="1"/>
      <c r="B495" s="1"/>
      <c r="C495" s="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5" x14ac:dyDescent="0.35">
      <c r="A496" s="1"/>
      <c r="B496" s="1"/>
      <c r="C496" s="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5" x14ac:dyDescent="0.35">
      <c r="A497" s="1"/>
      <c r="B497" s="1"/>
      <c r="C497" s="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5" x14ac:dyDescent="0.35">
      <c r="A498" s="1"/>
      <c r="B498" s="1"/>
      <c r="C498" s="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5" x14ac:dyDescent="0.35">
      <c r="A499" s="1"/>
      <c r="B499" s="1"/>
      <c r="C499" s="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5" x14ac:dyDescent="0.35">
      <c r="A500" s="1"/>
      <c r="B500" s="1"/>
      <c r="C500" s="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5" x14ac:dyDescent="0.35">
      <c r="A501" s="1"/>
      <c r="B501" s="1"/>
      <c r="C501" s="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5" x14ac:dyDescent="0.35">
      <c r="A502" s="1"/>
      <c r="B502" s="1"/>
      <c r="C502" s="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5" x14ac:dyDescent="0.35">
      <c r="A503" s="1"/>
      <c r="B503" s="1"/>
      <c r="C503" s="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5" x14ac:dyDescent="0.35">
      <c r="A504" s="1"/>
      <c r="B504" s="1"/>
      <c r="C504" s="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5" x14ac:dyDescent="0.35">
      <c r="A505" s="1"/>
      <c r="B505" s="1"/>
      <c r="C505" s="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5" x14ac:dyDescent="0.35">
      <c r="A506" s="1"/>
      <c r="B506" s="1"/>
      <c r="C506" s="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5" x14ac:dyDescent="0.35">
      <c r="A507" s="1"/>
      <c r="B507" s="1"/>
      <c r="C507" s="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5" x14ac:dyDescent="0.35">
      <c r="A508" s="1"/>
      <c r="B508" s="1"/>
      <c r="C508" s="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5" x14ac:dyDescent="0.35">
      <c r="A509" s="1"/>
      <c r="B509" s="1"/>
      <c r="C509" s="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5" x14ac:dyDescent="0.35">
      <c r="A510" s="1"/>
      <c r="B510" s="1"/>
      <c r="C510" s="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5" x14ac:dyDescent="0.35">
      <c r="A511" s="1"/>
      <c r="B511" s="1"/>
      <c r="C511" s="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5" x14ac:dyDescent="0.35">
      <c r="A512" s="1"/>
      <c r="B512" s="1"/>
      <c r="C512" s="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5" x14ac:dyDescent="0.35">
      <c r="A513" s="1"/>
      <c r="B513" s="1"/>
      <c r="C513" s="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5" x14ac:dyDescent="0.35">
      <c r="A514" s="1"/>
      <c r="B514" s="1"/>
      <c r="C514" s="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5" x14ac:dyDescent="0.35">
      <c r="A515" s="1"/>
      <c r="B515" s="1"/>
      <c r="C515" s="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5" x14ac:dyDescent="0.35">
      <c r="A516" s="1"/>
      <c r="B516" s="1"/>
      <c r="C516" s="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5" x14ac:dyDescent="0.35">
      <c r="A517" s="1"/>
      <c r="B517" s="1"/>
      <c r="C517" s="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5" x14ac:dyDescent="0.35">
      <c r="A518" s="1"/>
      <c r="B518" s="1"/>
      <c r="C518" s="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5" x14ac:dyDescent="0.35">
      <c r="A519" s="1"/>
      <c r="B519" s="1"/>
      <c r="C519" s="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5" x14ac:dyDescent="0.35">
      <c r="A520" s="1"/>
      <c r="B520" s="1"/>
      <c r="C520" s="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5" x14ac:dyDescent="0.35">
      <c r="A521" s="1"/>
      <c r="B521" s="1"/>
      <c r="C521" s="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5" x14ac:dyDescent="0.35">
      <c r="A522" s="1"/>
      <c r="B522" s="1"/>
      <c r="C522" s="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5" x14ac:dyDescent="0.35">
      <c r="A523" s="1"/>
      <c r="B523" s="1"/>
      <c r="C523" s="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5" x14ac:dyDescent="0.35">
      <c r="A524" s="1"/>
      <c r="B524" s="1"/>
      <c r="C524" s="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5" x14ac:dyDescent="0.35">
      <c r="A525" s="1"/>
      <c r="B525" s="1"/>
      <c r="C525" s="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5" x14ac:dyDescent="0.35">
      <c r="A526" s="1"/>
      <c r="B526" s="1"/>
      <c r="C526" s="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5" x14ac:dyDescent="0.35">
      <c r="A527" s="1"/>
      <c r="B527" s="1"/>
      <c r="C527" s="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5" x14ac:dyDescent="0.35">
      <c r="A528" s="1"/>
      <c r="B528" s="1"/>
      <c r="C528" s="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5" x14ac:dyDescent="0.35">
      <c r="A529" s="1"/>
      <c r="B529" s="1"/>
      <c r="C529" s="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5" x14ac:dyDescent="0.35">
      <c r="A530" s="1"/>
      <c r="B530" s="1"/>
      <c r="C530" s="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5" x14ac:dyDescent="0.35">
      <c r="A531" s="1"/>
      <c r="B531" s="1"/>
      <c r="C531" s="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5" x14ac:dyDescent="0.35">
      <c r="A532" s="1"/>
      <c r="B532" s="1"/>
      <c r="C532" s="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5" x14ac:dyDescent="0.35">
      <c r="A533" s="1"/>
      <c r="B533" s="1"/>
      <c r="C533" s="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5" x14ac:dyDescent="0.35">
      <c r="A534" s="1"/>
      <c r="B534" s="1"/>
      <c r="C534" s="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5" x14ac:dyDescent="0.35">
      <c r="A535" s="1"/>
      <c r="B535" s="1"/>
      <c r="C535" s="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5" x14ac:dyDescent="0.35">
      <c r="A536" s="1"/>
      <c r="B536" s="1"/>
      <c r="C536" s="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5" x14ac:dyDescent="0.35">
      <c r="A537" s="1"/>
      <c r="B537" s="1"/>
      <c r="C537" s="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5" x14ac:dyDescent="0.35">
      <c r="A538" s="1"/>
      <c r="B538" s="1"/>
      <c r="C538" s="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5" x14ac:dyDescent="0.35">
      <c r="A539" s="1"/>
      <c r="B539" s="1"/>
      <c r="C539" s="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5" x14ac:dyDescent="0.35">
      <c r="A540" s="1"/>
      <c r="B540" s="1"/>
      <c r="C540" s="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5" x14ac:dyDescent="0.35">
      <c r="A541" s="1"/>
      <c r="B541" s="1"/>
      <c r="C541" s="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5" x14ac:dyDescent="0.35">
      <c r="A542" s="1"/>
      <c r="B542" s="1"/>
      <c r="C542" s="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5" x14ac:dyDescent="0.35">
      <c r="A543" s="1"/>
      <c r="B543" s="1"/>
      <c r="C543" s="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5" x14ac:dyDescent="0.35">
      <c r="A544" s="1"/>
      <c r="B544" s="1"/>
      <c r="C544" s="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5" x14ac:dyDescent="0.35">
      <c r="A545" s="1"/>
      <c r="B545" s="1"/>
      <c r="C545" s="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5" x14ac:dyDescent="0.35">
      <c r="A546" s="1"/>
      <c r="B546" s="1"/>
      <c r="C546" s="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5" x14ac:dyDescent="0.35">
      <c r="A547" s="1"/>
      <c r="B547" s="1"/>
      <c r="C547" s="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5" x14ac:dyDescent="0.35">
      <c r="A548" s="1"/>
      <c r="B548" s="1"/>
      <c r="C548" s="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5" x14ac:dyDescent="0.35">
      <c r="A549" s="1"/>
      <c r="B549" s="1"/>
      <c r="C549" s="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5" x14ac:dyDescent="0.35">
      <c r="A550" s="1"/>
      <c r="B550" s="1"/>
      <c r="C550" s="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5" x14ac:dyDescent="0.35">
      <c r="A551" s="1"/>
      <c r="B551" s="1"/>
      <c r="C551" s="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5" x14ac:dyDescent="0.35">
      <c r="A552" s="1"/>
      <c r="B552" s="1"/>
      <c r="C552" s="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5" x14ac:dyDescent="0.35">
      <c r="A553" s="1"/>
      <c r="B553" s="1"/>
      <c r="C553" s="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5" x14ac:dyDescent="0.35">
      <c r="A554" s="1"/>
      <c r="B554" s="1"/>
      <c r="C554" s="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5" x14ac:dyDescent="0.35">
      <c r="A555" s="1"/>
      <c r="B555" s="1"/>
      <c r="C555" s="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5" x14ac:dyDescent="0.35">
      <c r="A556" s="1"/>
      <c r="B556" s="1"/>
      <c r="C556" s="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5" x14ac:dyDescent="0.35">
      <c r="A557" s="1"/>
      <c r="B557" s="1"/>
      <c r="C557" s="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5" x14ac:dyDescent="0.35">
      <c r="A558" s="1"/>
      <c r="B558" s="1"/>
      <c r="C558" s="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5" x14ac:dyDescent="0.35">
      <c r="A559" s="1"/>
      <c r="B559" s="1"/>
      <c r="C559" s="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5" x14ac:dyDescent="0.35">
      <c r="A560" s="1"/>
      <c r="B560" s="1"/>
      <c r="C560" s="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5" x14ac:dyDescent="0.35">
      <c r="A561" s="1"/>
      <c r="B561" s="1"/>
      <c r="C561" s="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5" x14ac:dyDescent="0.35">
      <c r="A562" s="1"/>
      <c r="B562" s="1"/>
      <c r="C562" s="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5" x14ac:dyDescent="0.35">
      <c r="A563" s="1"/>
      <c r="B563" s="1"/>
      <c r="C563" s="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5" x14ac:dyDescent="0.35">
      <c r="A564" s="1"/>
      <c r="B564" s="1"/>
      <c r="C564" s="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5" x14ac:dyDescent="0.35">
      <c r="A565" s="1"/>
      <c r="B565" s="1"/>
      <c r="C565" s="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5" x14ac:dyDescent="0.35">
      <c r="A566" s="1"/>
      <c r="B566" s="1"/>
      <c r="C566" s="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5" x14ac:dyDescent="0.35">
      <c r="A567" s="1"/>
      <c r="B567" s="1"/>
      <c r="C567" s="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5" x14ac:dyDescent="0.35">
      <c r="A568" s="1"/>
      <c r="B568" s="1"/>
      <c r="C568" s="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5" x14ac:dyDescent="0.35">
      <c r="A569" s="1"/>
      <c r="B569" s="1"/>
      <c r="C569" s="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5" x14ac:dyDescent="0.35">
      <c r="A570" s="1"/>
      <c r="B570" s="1"/>
      <c r="C570" s="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5" x14ac:dyDescent="0.35">
      <c r="A571" s="1"/>
      <c r="B571" s="1"/>
      <c r="C571" s="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5" x14ac:dyDescent="0.35">
      <c r="A572" s="1"/>
      <c r="B572" s="1"/>
      <c r="C572" s="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5" x14ac:dyDescent="0.35">
      <c r="A573" s="1"/>
      <c r="B573" s="1"/>
      <c r="C573" s="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5" x14ac:dyDescent="0.35">
      <c r="A574" s="1"/>
      <c r="B574" s="1"/>
      <c r="C574" s="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5" x14ac:dyDescent="0.35">
      <c r="A575" s="1"/>
      <c r="B575" s="1"/>
      <c r="C575" s="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5" x14ac:dyDescent="0.35">
      <c r="A576" s="1"/>
      <c r="B576" s="1"/>
      <c r="C576" s="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5" x14ac:dyDescent="0.35">
      <c r="A577" s="1"/>
      <c r="B577" s="1"/>
      <c r="C577" s="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5" x14ac:dyDescent="0.35">
      <c r="A578" s="1"/>
      <c r="B578" s="1"/>
      <c r="C578" s="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5" x14ac:dyDescent="0.35">
      <c r="A579" s="1"/>
      <c r="B579" s="1"/>
      <c r="C579" s="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5" x14ac:dyDescent="0.35">
      <c r="A580" s="1"/>
      <c r="B580" s="1"/>
      <c r="C580" s="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5" x14ac:dyDescent="0.35">
      <c r="A581" s="1"/>
      <c r="B581" s="1"/>
      <c r="C581" s="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5" x14ac:dyDescent="0.35">
      <c r="A582" s="1"/>
      <c r="B582" s="1"/>
      <c r="C582" s="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5" x14ac:dyDescent="0.35">
      <c r="A583" s="1"/>
      <c r="B583" s="1"/>
      <c r="C583" s="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5" x14ac:dyDescent="0.35">
      <c r="A584" s="1"/>
      <c r="B584" s="1"/>
      <c r="C584" s="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5" x14ac:dyDescent="0.35">
      <c r="A585" s="1"/>
      <c r="B585" s="1"/>
      <c r="C585" s="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5" x14ac:dyDescent="0.35">
      <c r="A586" s="1"/>
      <c r="B586" s="1"/>
      <c r="C586" s="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5" x14ac:dyDescent="0.35">
      <c r="A587" s="1"/>
      <c r="B587" s="1"/>
      <c r="C587" s="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5" x14ac:dyDescent="0.35">
      <c r="A588" s="1"/>
      <c r="B588" s="1"/>
      <c r="C588" s="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5" x14ac:dyDescent="0.35">
      <c r="A589" s="1"/>
      <c r="B589" s="1"/>
      <c r="C589" s="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5" x14ac:dyDescent="0.35">
      <c r="A590" s="1"/>
      <c r="B590" s="1"/>
      <c r="C590" s="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5" x14ac:dyDescent="0.35">
      <c r="A591" s="1"/>
      <c r="B591" s="1"/>
      <c r="C591" s="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5" x14ac:dyDescent="0.35">
      <c r="A592" s="1"/>
      <c r="B592" s="1"/>
      <c r="C592" s="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5" x14ac:dyDescent="0.35">
      <c r="A593" s="1"/>
      <c r="B593" s="1"/>
      <c r="C593" s="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5" x14ac:dyDescent="0.35">
      <c r="A594" s="1"/>
      <c r="B594" s="1"/>
      <c r="C594" s="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5" x14ac:dyDescent="0.35">
      <c r="A595" s="1"/>
      <c r="B595" s="1"/>
      <c r="C595" s="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5" x14ac:dyDescent="0.35">
      <c r="A596" s="1"/>
      <c r="B596" s="1"/>
      <c r="C596" s="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5" x14ac:dyDescent="0.35">
      <c r="A597" s="1"/>
      <c r="B597" s="1"/>
      <c r="C597" s="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5" x14ac:dyDescent="0.35">
      <c r="A598" s="1"/>
      <c r="B598" s="1"/>
      <c r="C598" s="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5" x14ac:dyDescent="0.35">
      <c r="A599" s="1"/>
      <c r="B599" s="1"/>
      <c r="C599" s="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5" x14ac:dyDescent="0.35">
      <c r="A600" s="1"/>
      <c r="B600" s="1"/>
      <c r="C600" s="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5" x14ac:dyDescent="0.35">
      <c r="A601" s="1"/>
      <c r="B601" s="1"/>
      <c r="C601" s="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5" x14ac:dyDescent="0.35">
      <c r="A602" s="1"/>
      <c r="B602" s="1"/>
      <c r="C602" s="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5" x14ac:dyDescent="0.35">
      <c r="A603" s="1"/>
      <c r="B603" s="1"/>
      <c r="C603" s="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5" x14ac:dyDescent="0.35">
      <c r="A604" s="1"/>
      <c r="B604" s="1"/>
      <c r="C604" s="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5" x14ac:dyDescent="0.35">
      <c r="A605" s="1"/>
      <c r="B605" s="1"/>
      <c r="C605" s="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5" x14ac:dyDescent="0.35">
      <c r="A606" s="1"/>
      <c r="B606" s="1"/>
      <c r="C606" s="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5" x14ac:dyDescent="0.35">
      <c r="A607" s="1"/>
      <c r="B607" s="1"/>
      <c r="C607" s="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5" x14ac:dyDescent="0.35">
      <c r="A608" s="1"/>
      <c r="B608" s="1"/>
      <c r="C608" s="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5" x14ac:dyDescent="0.35">
      <c r="A609" s="1"/>
      <c r="B609" s="1"/>
      <c r="C609" s="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5" x14ac:dyDescent="0.35">
      <c r="A610" s="1"/>
      <c r="B610" s="1"/>
      <c r="C610" s="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5" x14ac:dyDescent="0.35">
      <c r="A611" s="1"/>
      <c r="B611" s="1"/>
      <c r="C611" s="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5" x14ac:dyDescent="0.35">
      <c r="A612" s="1"/>
      <c r="B612" s="1"/>
      <c r="C612" s="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5" x14ac:dyDescent="0.35">
      <c r="A613" s="1"/>
      <c r="B613" s="1"/>
      <c r="C613" s="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5" x14ac:dyDescent="0.35">
      <c r="A614" s="1"/>
      <c r="B614" s="1"/>
      <c r="C614" s="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5" x14ac:dyDescent="0.35">
      <c r="A615" s="1"/>
      <c r="B615" s="1"/>
      <c r="C615" s="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5" x14ac:dyDescent="0.35">
      <c r="A616" s="1"/>
      <c r="B616" s="1"/>
      <c r="C616" s="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5" x14ac:dyDescent="0.35">
      <c r="A617" s="1"/>
      <c r="B617" s="1"/>
      <c r="C617" s="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5" x14ac:dyDescent="0.35">
      <c r="A618" s="1"/>
      <c r="B618" s="1"/>
      <c r="C618" s="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5" x14ac:dyDescent="0.35">
      <c r="A619" s="1"/>
      <c r="B619" s="1"/>
      <c r="C619" s="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5" x14ac:dyDescent="0.35">
      <c r="A620" s="1"/>
      <c r="B620" s="1"/>
      <c r="C620" s="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5" x14ac:dyDescent="0.35">
      <c r="A621" s="1"/>
      <c r="B621" s="1"/>
      <c r="C621" s="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5" x14ac:dyDescent="0.35">
      <c r="A622" s="1"/>
      <c r="B622" s="1"/>
      <c r="C622" s="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5" x14ac:dyDescent="0.35">
      <c r="A623" s="1"/>
      <c r="B623" s="1"/>
      <c r="C623" s="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5" x14ac:dyDescent="0.35">
      <c r="A624" s="1"/>
      <c r="B624" s="1"/>
      <c r="C624" s="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5" x14ac:dyDescent="0.35">
      <c r="A625" s="1"/>
      <c r="B625" s="1"/>
      <c r="C625" s="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5" x14ac:dyDescent="0.35">
      <c r="A626" s="1"/>
      <c r="B626" s="1"/>
      <c r="C626" s="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5" x14ac:dyDescent="0.35">
      <c r="A627" s="1"/>
      <c r="B627" s="1"/>
      <c r="C627" s="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5" x14ac:dyDescent="0.35">
      <c r="A628" s="1"/>
      <c r="B628" s="1"/>
      <c r="C628" s="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5" x14ac:dyDescent="0.35">
      <c r="A629" s="1"/>
      <c r="B629" s="1"/>
      <c r="C629" s="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5" x14ac:dyDescent="0.35">
      <c r="A630" s="1"/>
      <c r="B630" s="1"/>
      <c r="C630" s="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5" x14ac:dyDescent="0.35">
      <c r="A631" s="1"/>
      <c r="B631" s="1"/>
      <c r="C631" s="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5" x14ac:dyDescent="0.35">
      <c r="A632" s="1"/>
      <c r="B632" s="1"/>
      <c r="C632" s="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5" x14ac:dyDescent="0.35">
      <c r="A633" s="1"/>
      <c r="B633" s="1"/>
      <c r="C633" s="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5" x14ac:dyDescent="0.35">
      <c r="A634" s="1"/>
      <c r="B634" s="1"/>
      <c r="C634" s="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5" x14ac:dyDescent="0.35">
      <c r="A635" s="1"/>
      <c r="B635" s="1"/>
      <c r="C635" s="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5" x14ac:dyDescent="0.35">
      <c r="A636" s="1"/>
      <c r="B636" s="1"/>
      <c r="C636" s="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5" x14ac:dyDescent="0.35">
      <c r="A637" s="1"/>
      <c r="B637" s="1"/>
      <c r="C637" s="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5" x14ac:dyDescent="0.35">
      <c r="A638" s="1"/>
      <c r="B638" s="1"/>
      <c r="C638" s="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5" x14ac:dyDescent="0.35">
      <c r="A639" s="1"/>
      <c r="B639" s="1"/>
      <c r="C639" s="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5" x14ac:dyDescent="0.35">
      <c r="A640" s="1"/>
      <c r="B640" s="1"/>
      <c r="C640" s="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5" x14ac:dyDescent="0.35">
      <c r="A641" s="1"/>
      <c r="B641" s="1"/>
      <c r="C641" s="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5" x14ac:dyDescent="0.35">
      <c r="A642" s="1"/>
      <c r="B642" s="1"/>
      <c r="C642" s="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5" x14ac:dyDescent="0.35">
      <c r="A643" s="1"/>
      <c r="B643" s="1"/>
      <c r="C643" s="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5" x14ac:dyDescent="0.35">
      <c r="A644" s="1"/>
      <c r="B644" s="1"/>
      <c r="C644" s="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5" x14ac:dyDescent="0.35">
      <c r="A645" s="1"/>
      <c r="B645" s="1"/>
      <c r="C645" s="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5" x14ac:dyDescent="0.35">
      <c r="A646" s="1"/>
      <c r="B646" s="1"/>
      <c r="C646" s="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5" x14ac:dyDescent="0.35">
      <c r="A647" s="1"/>
      <c r="B647" s="1"/>
      <c r="C647" s="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5" x14ac:dyDescent="0.35">
      <c r="A648" s="1"/>
      <c r="B648" s="1"/>
      <c r="C648" s="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5" x14ac:dyDescent="0.35">
      <c r="A649" s="1"/>
      <c r="B649" s="1"/>
      <c r="C649" s="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5" x14ac:dyDescent="0.35">
      <c r="A650" s="1"/>
      <c r="B650" s="1"/>
      <c r="C650" s="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5" x14ac:dyDescent="0.35">
      <c r="A651" s="1"/>
      <c r="B651" s="1"/>
      <c r="C651" s="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5" x14ac:dyDescent="0.35">
      <c r="A652" s="1"/>
      <c r="B652" s="1"/>
      <c r="C652" s="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5" x14ac:dyDescent="0.35">
      <c r="A653" s="1"/>
      <c r="B653" s="1"/>
      <c r="C653" s="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5" x14ac:dyDescent="0.35">
      <c r="A654" s="1"/>
      <c r="B654" s="1"/>
      <c r="C654" s="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5" x14ac:dyDescent="0.35">
      <c r="A655" s="1"/>
      <c r="B655" s="1"/>
      <c r="C655" s="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5" x14ac:dyDescent="0.35">
      <c r="A656" s="1"/>
      <c r="B656" s="1"/>
      <c r="C656" s="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5" x14ac:dyDescent="0.35">
      <c r="A657" s="1"/>
      <c r="B657" s="1"/>
      <c r="C657" s="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5" x14ac:dyDescent="0.35">
      <c r="A658" s="1"/>
      <c r="B658" s="1"/>
      <c r="C658" s="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5" x14ac:dyDescent="0.35">
      <c r="A659" s="1"/>
      <c r="B659" s="1"/>
      <c r="C659" s="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5" x14ac:dyDescent="0.35">
      <c r="A660" s="1"/>
      <c r="B660" s="1"/>
      <c r="C660" s="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5" x14ac:dyDescent="0.35">
      <c r="A661" s="1"/>
      <c r="B661" s="1"/>
      <c r="C661" s="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5" x14ac:dyDescent="0.35">
      <c r="A662" s="1"/>
      <c r="B662" s="1"/>
      <c r="C662" s="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5" x14ac:dyDescent="0.35">
      <c r="A663" s="1"/>
      <c r="B663" s="1"/>
      <c r="C663" s="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5" x14ac:dyDescent="0.35">
      <c r="A664" s="1"/>
      <c r="B664" s="1"/>
      <c r="C664" s="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5" x14ac:dyDescent="0.35">
      <c r="A665" s="1"/>
      <c r="B665" s="1"/>
      <c r="C665" s="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5" x14ac:dyDescent="0.35">
      <c r="A666" s="1"/>
      <c r="B666" s="1"/>
      <c r="C666" s="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5" x14ac:dyDescent="0.35">
      <c r="A667" s="1"/>
      <c r="B667" s="1"/>
      <c r="C667" s="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5" x14ac:dyDescent="0.35">
      <c r="A668" s="1"/>
      <c r="B668" s="1"/>
      <c r="C668" s="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5" x14ac:dyDescent="0.35">
      <c r="A669" s="1"/>
      <c r="B669" s="1"/>
      <c r="C669" s="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5" x14ac:dyDescent="0.35">
      <c r="A670" s="1"/>
      <c r="B670" s="1"/>
      <c r="C670" s="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5" x14ac:dyDescent="0.35">
      <c r="A671" s="1"/>
      <c r="B671" s="1"/>
      <c r="C671" s="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5" x14ac:dyDescent="0.35">
      <c r="A672" s="1"/>
      <c r="B672" s="1"/>
      <c r="C672" s="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5" x14ac:dyDescent="0.35">
      <c r="A673" s="1"/>
      <c r="B673" s="1"/>
      <c r="C673" s="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5" x14ac:dyDescent="0.35">
      <c r="A674" s="1"/>
      <c r="B674" s="1"/>
      <c r="C674" s="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5" x14ac:dyDescent="0.35">
      <c r="A675" s="1"/>
      <c r="B675" s="1"/>
      <c r="C675" s="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5" x14ac:dyDescent="0.35">
      <c r="A676" s="1"/>
      <c r="B676" s="1"/>
      <c r="C676" s="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5" x14ac:dyDescent="0.35">
      <c r="A677" s="1"/>
      <c r="B677" s="1"/>
      <c r="C677" s="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5" x14ac:dyDescent="0.35">
      <c r="A678" s="1"/>
      <c r="B678" s="1"/>
      <c r="C678" s="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5" x14ac:dyDescent="0.35">
      <c r="A679" s="1"/>
      <c r="B679" s="1"/>
      <c r="C679" s="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5" x14ac:dyDescent="0.35">
      <c r="A680" s="1"/>
      <c r="B680" s="1"/>
      <c r="C680" s="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5" x14ac:dyDescent="0.35">
      <c r="A681" s="1"/>
      <c r="B681" s="1"/>
      <c r="C681" s="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5" x14ac:dyDescent="0.35">
      <c r="A682" s="1"/>
      <c r="B682" s="1"/>
      <c r="C682" s="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5" x14ac:dyDescent="0.35">
      <c r="A683" s="1"/>
      <c r="B683" s="1"/>
      <c r="C683" s="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5" x14ac:dyDescent="0.35">
      <c r="A684" s="1"/>
      <c r="B684" s="1"/>
      <c r="C684" s="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5" x14ac:dyDescent="0.35">
      <c r="A685" s="1"/>
      <c r="B685" s="1"/>
      <c r="C685" s="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5" x14ac:dyDescent="0.35">
      <c r="A686" s="1"/>
      <c r="B686" s="1"/>
      <c r="C686" s="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5" x14ac:dyDescent="0.35">
      <c r="A687" s="1"/>
      <c r="B687" s="1"/>
      <c r="C687" s="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5" x14ac:dyDescent="0.35">
      <c r="A688" s="1"/>
      <c r="B688" s="1"/>
      <c r="C688" s="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5" x14ac:dyDescent="0.35">
      <c r="A689" s="1"/>
      <c r="B689" s="1"/>
      <c r="C689" s="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5" x14ac:dyDescent="0.35">
      <c r="A690" s="1"/>
      <c r="B690" s="1"/>
      <c r="C690" s="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5" x14ac:dyDescent="0.35">
      <c r="A691" s="1"/>
      <c r="B691" s="1"/>
      <c r="C691" s="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5" x14ac:dyDescent="0.35">
      <c r="A692" s="1"/>
      <c r="B692" s="1"/>
      <c r="C692" s="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5" x14ac:dyDescent="0.35">
      <c r="A693" s="1"/>
      <c r="B693" s="1"/>
      <c r="C693" s="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5" x14ac:dyDescent="0.35">
      <c r="A694" s="1"/>
      <c r="B694" s="1"/>
      <c r="C694" s="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5" x14ac:dyDescent="0.35">
      <c r="A695" s="1"/>
      <c r="B695" s="1"/>
      <c r="C695" s="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5" x14ac:dyDescent="0.35">
      <c r="A696" s="1"/>
      <c r="B696" s="1"/>
      <c r="C696" s="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5" x14ac:dyDescent="0.35">
      <c r="A697" s="1"/>
      <c r="B697" s="1"/>
      <c r="C697" s="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5" x14ac:dyDescent="0.35">
      <c r="A698" s="1"/>
      <c r="B698" s="1"/>
      <c r="C698" s="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5" x14ac:dyDescent="0.35">
      <c r="A699" s="1"/>
      <c r="B699" s="1"/>
      <c r="C699" s="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5" x14ac:dyDescent="0.35">
      <c r="A700" s="1"/>
      <c r="B700" s="1"/>
      <c r="C700" s="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5" x14ac:dyDescent="0.35">
      <c r="A701" s="1"/>
      <c r="B701" s="1"/>
      <c r="C701" s="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5" x14ac:dyDescent="0.35">
      <c r="A702" s="1"/>
      <c r="B702" s="1"/>
      <c r="C702" s="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5" x14ac:dyDescent="0.35">
      <c r="A703" s="1"/>
      <c r="B703" s="1"/>
      <c r="C703" s="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5" x14ac:dyDescent="0.35">
      <c r="A704" s="1"/>
      <c r="B704" s="1"/>
      <c r="C704" s="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5" x14ac:dyDescent="0.35">
      <c r="A705" s="1"/>
      <c r="B705" s="1"/>
      <c r="C705" s="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5" x14ac:dyDescent="0.35">
      <c r="A706" s="1"/>
      <c r="B706" s="1"/>
      <c r="C706" s="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5" x14ac:dyDescent="0.35">
      <c r="A707" s="1"/>
      <c r="B707" s="1"/>
      <c r="C707" s="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5" x14ac:dyDescent="0.35">
      <c r="A708" s="1"/>
      <c r="B708" s="1"/>
      <c r="C708" s="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5" x14ac:dyDescent="0.35">
      <c r="A709" s="1"/>
      <c r="B709" s="1"/>
      <c r="C709" s="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5" x14ac:dyDescent="0.35">
      <c r="A710" s="1"/>
      <c r="B710" s="1"/>
      <c r="C710" s="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5" x14ac:dyDescent="0.35">
      <c r="A711" s="1"/>
      <c r="B711" s="1"/>
      <c r="C711" s="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5" x14ac:dyDescent="0.35">
      <c r="A712" s="1"/>
      <c r="B712" s="1"/>
      <c r="C712" s="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5" x14ac:dyDescent="0.35">
      <c r="A713" s="1"/>
      <c r="B713" s="1"/>
      <c r="C713" s="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5" x14ac:dyDescent="0.35">
      <c r="A714" s="1"/>
      <c r="B714" s="1"/>
      <c r="C714" s="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5" x14ac:dyDescent="0.35">
      <c r="A715" s="1"/>
      <c r="B715" s="1"/>
      <c r="C715" s="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5" x14ac:dyDescent="0.35">
      <c r="A716" s="1"/>
      <c r="B716" s="1"/>
      <c r="C716" s="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5" x14ac:dyDescent="0.35">
      <c r="A717" s="1"/>
      <c r="B717" s="1"/>
      <c r="C717" s="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5" x14ac:dyDescent="0.35">
      <c r="A718" s="1"/>
      <c r="B718" s="1"/>
      <c r="C718" s="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5" x14ac:dyDescent="0.35">
      <c r="A719" s="1"/>
      <c r="B719" s="1"/>
      <c r="C719" s="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5" x14ac:dyDescent="0.35">
      <c r="A720" s="1"/>
      <c r="B720" s="1"/>
      <c r="C720" s="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5" x14ac:dyDescent="0.35">
      <c r="A721" s="1"/>
      <c r="B721" s="1"/>
      <c r="C721" s="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5" x14ac:dyDescent="0.35">
      <c r="A722" s="1"/>
      <c r="B722" s="1"/>
      <c r="C722" s="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5" x14ac:dyDescent="0.35">
      <c r="A723" s="1"/>
      <c r="B723" s="1"/>
      <c r="C723" s="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5" x14ac:dyDescent="0.35">
      <c r="A724" s="1"/>
      <c r="B724" s="1"/>
      <c r="C724" s="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5" x14ac:dyDescent="0.35">
      <c r="A725" s="1"/>
      <c r="B725" s="1"/>
      <c r="C725" s="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5" x14ac:dyDescent="0.35">
      <c r="A726" s="1"/>
      <c r="B726" s="1"/>
      <c r="C726" s="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5" x14ac:dyDescent="0.35">
      <c r="A727" s="1"/>
      <c r="B727" s="1"/>
      <c r="C727" s="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5" x14ac:dyDescent="0.35">
      <c r="A728" s="1"/>
      <c r="B728" s="1"/>
      <c r="C728" s="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5" x14ac:dyDescent="0.35">
      <c r="A729" s="1"/>
      <c r="B729" s="1"/>
      <c r="C729" s="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5" x14ac:dyDescent="0.35">
      <c r="A730" s="1"/>
      <c r="B730" s="1"/>
      <c r="C730" s="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5" x14ac:dyDescent="0.35">
      <c r="A731" s="1"/>
      <c r="B731" s="1"/>
      <c r="C731" s="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5" x14ac:dyDescent="0.35">
      <c r="A732" s="1"/>
      <c r="B732" s="1"/>
      <c r="C732" s="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5" x14ac:dyDescent="0.35">
      <c r="A733" s="1"/>
      <c r="B733" s="1"/>
      <c r="C733" s="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5" x14ac:dyDescent="0.35">
      <c r="A734" s="1"/>
      <c r="B734" s="1"/>
      <c r="C734" s="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5" x14ac:dyDescent="0.35">
      <c r="A735" s="1"/>
      <c r="B735" s="1"/>
      <c r="C735" s="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5" x14ac:dyDescent="0.35">
      <c r="A736" s="1"/>
      <c r="B736" s="1"/>
      <c r="C736" s="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5" x14ac:dyDescent="0.35">
      <c r="A737" s="1"/>
      <c r="B737" s="1"/>
      <c r="C737" s="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5" x14ac:dyDescent="0.35">
      <c r="A738" s="1"/>
      <c r="B738" s="1"/>
      <c r="C738" s="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5" x14ac:dyDescent="0.35">
      <c r="A739" s="1"/>
      <c r="B739" s="1"/>
      <c r="C739" s="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5" x14ac:dyDescent="0.35">
      <c r="A740" s="1"/>
      <c r="B740" s="1"/>
      <c r="C740" s="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5" x14ac:dyDescent="0.35">
      <c r="A741" s="1"/>
      <c r="B741" s="1"/>
      <c r="C741" s="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5" x14ac:dyDescent="0.35">
      <c r="A742" s="1"/>
      <c r="B742" s="1"/>
      <c r="C742" s="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5" x14ac:dyDescent="0.35">
      <c r="A743" s="1"/>
      <c r="B743" s="1"/>
      <c r="C743" s="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5" x14ac:dyDescent="0.35">
      <c r="A744" s="1"/>
      <c r="B744" s="1"/>
      <c r="C744" s="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5" x14ac:dyDescent="0.35">
      <c r="A745" s="1"/>
      <c r="B745" s="1"/>
      <c r="C745" s="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5" x14ac:dyDescent="0.35">
      <c r="A746" s="1"/>
      <c r="B746" s="1"/>
      <c r="C746" s="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5" x14ac:dyDescent="0.35">
      <c r="A747" s="1"/>
      <c r="B747" s="1"/>
      <c r="C747" s="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5" x14ac:dyDescent="0.35">
      <c r="A748" s="1"/>
      <c r="B748" s="1"/>
      <c r="C748" s="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5" x14ac:dyDescent="0.35">
      <c r="A749" s="1"/>
      <c r="B749" s="1"/>
      <c r="C749" s="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5" x14ac:dyDescent="0.35">
      <c r="A750" s="1"/>
      <c r="B750" s="1"/>
      <c r="C750" s="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5" x14ac:dyDescent="0.35">
      <c r="A751" s="1"/>
      <c r="B751" s="1"/>
      <c r="C751" s="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5" x14ac:dyDescent="0.35">
      <c r="A752" s="1"/>
      <c r="B752" s="1"/>
      <c r="C752" s="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5" x14ac:dyDescent="0.35">
      <c r="A753" s="1"/>
      <c r="B753" s="1"/>
      <c r="C753" s="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5" x14ac:dyDescent="0.35">
      <c r="A754" s="1"/>
      <c r="B754" s="1"/>
      <c r="C754" s="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5" x14ac:dyDescent="0.35">
      <c r="A755" s="1"/>
      <c r="B755" s="1"/>
      <c r="C755" s="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5" x14ac:dyDescent="0.35">
      <c r="A756" s="1"/>
      <c r="B756" s="1"/>
      <c r="C756" s="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5" x14ac:dyDescent="0.35">
      <c r="A757" s="1"/>
      <c r="B757" s="1"/>
      <c r="C757" s="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5" x14ac:dyDescent="0.35">
      <c r="A758" s="1"/>
      <c r="B758" s="1"/>
      <c r="C758" s="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5" x14ac:dyDescent="0.35">
      <c r="A759" s="1"/>
      <c r="B759" s="1"/>
      <c r="C759" s="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5" x14ac:dyDescent="0.35">
      <c r="A760" s="1"/>
      <c r="B760" s="1"/>
      <c r="C760" s="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5" x14ac:dyDescent="0.35">
      <c r="A761" s="1"/>
      <c r="B761" s="1"/>
      <c r="C761" s="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5" x14ac:dyDescent="0.35">
      <c r="A762" s="1"/>
      <c r="B762" s="1"/>
      <c r="C762" s="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5" x14ac:dyDescent="0.35">
      <c r="A763" s="1"/>
      <c r="B763" s="1"/>
      <c r="C763" s="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5" x14ac:dyDescent="0.35">
      <c r="A764" s="1"/>
      <c r="B764" s="1"/>
      <c r="C764" s="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5" x14ac:dyDescent="0.35">
      <c r="A765" s="1"/>
      <c r="B765" s="1"/>
      <c r="C765" s="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5" x14ac:dyDescent="0.35">
      <c r="A766" s="1"/>
      <c r="B766" s="1"/>
      <c r="C766" s="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5" x14ac:dyDescent="0.35">
      <c r="A767" s="1"/>
      <c r="B767" s="1"/>
      <c r="C767" s="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5" x14ac:dyDescent="0.35">
      <c r="A768" s="1"/>
      <c r="B768" s="1"/>
      <c r="C768" s="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5" x14ac:dyDescent="0.35">
      <c r="A769" s="1"/>
      <c r="B769" s="1"/>
      <c r="C769" s="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5" x14ac:dyDescent="0.35">
      <c r="A770" s="1"/>
      <c r="B770" s="1"/>
      <c r="C770" s="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5" x14ac:dyDescent="0.35">
      <c r="A771" s="1"/>
      <c r="B771" s="1"/>
      <c r="C771" s="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5" x14ac:dyDescent="0.35">
      <c r="A772" s="1"/>
      <c r="B772" s="1"/>
      <c r="C772" s="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5" x14ac:dyDescent="0.35">
      <c r="A773" s="1"/>
      <c r="B773" s="1"/>
      <c r="C773" s="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5" x14ac:dyDescent="0.35">
      <c r="A774" s="1"/>
      <c r="B774" s="1"/>
      <c r="C774" s="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5" x14ac:dyDescent="0.35">
      <c r="A775" s="1"/>
      <c r="B775" s="1"/>
      <c r="C775" s="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5" x14ac:dyDescent="0.35">
      <c r="A776" s="1"/>
      <c r="B776" s="1"/>
      <c r="C776" s="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5" x14ac:dyDescent="0.35">
      <c r="A777" s="1"/>
      <c r="B777" s="1"/>
      <c r="C777" s="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5" x14ac:dyDescent="0.35">
      <c r="A778" s="1"/>
      <c r="B778" s="1"/>
      <c r="C778" s="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5" x14ac:dyDescent="0.35">
      <c r="A779" s="1"/>
      <c r="B779" s="1"/>
      <c r="C779" s="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5" x14ac:dyDescent="0.35">
      <c r="A780" s="1"/>
      <c r="B780" s="1"/>
      <c r="C780" s="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5" x14ac:dyDescent="0.35">
      <c r="A781" s="1"/>
      <c r="B781" s="1"/>
      <c r="C781" s="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5" x14ac:dyDescent="0.35">
      <c r="A782" s="1"/>
      <c r="B782" s="1"/>
      <c r="C782" s="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5" x14ac:dyDescent="0.35">
      <c r="A783" s="1"/>
      <c r="B783" s="1"/>
      <c r="C783" s="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5" x14ac:dyDescent="0.35">
      <c r="A784" s="1"/>
      <c r="B784" s="1"/>
      <c r="C784" s="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5" x14ac:dyDescent="0.35">
      <c r="A785" s="1"/>
      <c r="B785" s="1"/>
      <c r="C785" s="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5" x14ac:dyDescent="0.35">
      <c r="A786" s="1"/>
      <c r="B786" s="1"/>
      <c r="C786" s="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5" x14ac:dyDescent="0.35">
      <c r="A787" s="1"/>
      <c r="B787" s="1"/>
      <c r="C787" s="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5" x14ac:dyDescent="0.35">
      <c r="A788" s="1"/>
      <c r="B788" s="1"/>
      <c r="C788" s="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5" x14ac:dyDescent="0.35">
      <c r="A789" s="1"/>
      <c r="B789" s="1"/>
      <c r="C789" s="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5" x14ac:dyDescent="0.35">
      <c r="A790" s="1"/>
      <c r="B790" s="1"/>
      <c r="C790" s="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5" x14ac:dyDescent="0.35">
      <c r="A791" s="1"/>
      <c r="B791" s="1"/>
      <c r="C791" s="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5" x14ac:dyDescent="0.35">
      <c r="A792" s="1"/>
      <c r="B792" s="1"/>
      <c r="C792" s="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5" x14ac:dyDescent="0.35">
      <c r="A793" s="1"/>
      <c r="B793" s="1"/>
      <c r="C793" s="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5" x14ac:dyDescent="0.35">
      <c r="A794" s="1"/>
      <c r="B794" s="1"/>
      <c r="C794" s="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5" x14ac:dyDescent="0.35">
      <c r="A795" s="1"/>
      <c r="B795" s="1"/>
      <c r="C795" s="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5" x14ac:dyDescent="0.35">
      <c r="A796" s="1"/>
      <c r="B796" s="1"/>
      <c r="C796" s="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5" x14ac:dyDescent="0.35">
      <c r="A797" s="1"/>
      <c r="B797" s="1"/>
      <c r="C797" s="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5" x14ac:dyDescent="0.35">
      <c r="A798" s="1"/>
      <c r="B798" s="1"/>
      <c r="C798" s="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5" x14ac:dyDescent="0.35">
      <c r="A799" s="1"/>
      <c r="B799" s="1"/>
      <c r="C799" s="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5" x14ac:dyDescent="0.35">
      <c r="A800" s="1"/>
      <c r="B800" s="1"/>
      <c r="C800" s="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5" x14ac:dyDescent="0.35">
      <c r="A801" s="1"/>
      <c r="B801" s="1"/>
      <c r="C801" s="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5" x14ac:dyDescent="0.35">
      <c r="A802" s="1"/>
      <c r="B802" s="1"/>
      <c r="C802" s="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5" x14ac:dyDescent="0.35">
      <c r="A803" s="1"/>
      <c r="B803" s="1"/>
      <c r="C803" s="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5" x14ac:dyDescent="0.35">
      <c r="A804" s="1"/>
      <c r="B804" s="1"/>
      <c r="C804" s="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5" x14ac:dyDescent="0.35">
      <c r="A805" s="1"/>
      <c r="B805" s="1"/>
      <c r="C805" s="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5" x14ac:dyDescent="0.35">
      <c r="A806" s="1"/>
      <c r="B806" s="1"/>
      <c r="C806" s="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5" x14ac:dyDescent="0.35">
      <c r="A807" s="1"/>
      <c r="B807" s="1"/>
      <c r="C807" s="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5" x14ac:dyDescent="0.35">
      <c r="A808" s="1"/>
      <c r="B808" s="1"/>
      <c r="C808" s="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5" x14ac:dyDescent="0.35">
      <c r="A809" s="1"/>
      <c r="B809" s="1"/>
      <c r="C809" s="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5" x14ac:dyDescent="0.35">
      <c r="A810" s="1"/>
      <c r="B810" s="1"/>
      <c r="C810" s="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5" x14ac:dyDescent="0.35">
      <c r="A811" s="1"/>
      <c r="B811" s="1"/>
      <c r="C811" s="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5" x14ac:dyDescent="0.35">
      <c r="A812" s="1"/>
      <c r="B812" s="1"/>
      <c r="C812" s="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5" x14ac:dyDescent="0.35">
      <c r="A813" s="1"/>
      <c r="B813" s="1"/>
      <c r="C813" s="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5" x14ac:dyDescent="0.35">
      <c r="A814" s="1"/>
      <c r="B814" s="1"/>
      <c r="C814" s="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5" x14ac:dyDescent="0.35">
      <c r="A815" s="1"/>
      <c r="B815" s="1"/>
      <c r="C815" s="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5" x14ac:dyDescent="0.35">
      <c r="A816" s="1"/>
      <c r="B816" s="1"/>
      <c r="C816" s="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5" x14ac:dyDescent="0.35">
      <c r="A817" s="1"/>
      <c r="B817" s="1"/>
      <c r="C817" s="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5" x14ac:dyDescent="0.35">
      <c r="A818" s="1"/>
      <c r="B818" s="1"/>
      <c r="C818" s="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5" x14ac:dyDescent="0.35">
      <c r="A819" s="1"/>
      <c r="B819" s="1"/>
      <c r="C819" s="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5" x14ac:dyDescent="0.35">
      <c r="A820" s="1"/>
      <c r="B820" s="1"/>
      <c r="C820" s="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5" x14ac:dyDescent="0.35">
      <c r="A821" s="1"/>
      <c r="B821" s="1"/>
      <c r="C821" s="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5" x14ac:dyDescent="0.35">
      <c r="A822" s="1"/>
      <c r="B822" s="1"/>
      <c r="C822" s="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5" x14ac:dyDescent="0.35">
      <c r="A823" s="1"/>
      <c r="B823" s="1"/>
      <c r="C823" s="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5" x14ac:dyDescent="0.35">
      <c r="A824" s="1"/>
      <c r="B824" s="1"/>
      <c r="C824" s="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5" x14ac:dyDescent="0.35">
      <c r="A825" s="1"/>
      <c r="B825" s="1"/>
      <c r="C825" s="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5" x14ac:dyDescent="0.35">
      <c r="A826" s="1"/>
      <c r="B826" s="1"/>
      <c r="C826" s="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5" x14ac:dyDescent="0.35">
      <c r="A827" s="1"/>
      <c r="B827" s="1"/>
      <c r="C827" s="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5" x14ac:dyDescent="0.35">
      <c r="A828" s="1"/>
      <c r="B828" s="1"/>
      <c r="C828" s="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5" x14ac:dyDescent="0.35">
      <c r="A829" s="1"/>
      <c r="B829" s="1"/>
      <c r="C829" s="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5" x14ac:dyDescent="0.35">
      <c r="A830" s="1"/>
      <c r="B830" s="1"/>
      <c r="C830" s="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5" x14ac:dyDescent="0.35">
      <c r="A831" s="1"/>
      <c r="B831" s="1"/>
      <c r="C831" s="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5" x14ac:dyDescent="0.35">
      <c r="A832" s="1"/>
      <c r="B832" s="1"/>
      <c r="C832" s="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5" x14ac:dyDescent="0.35">
      <c r="A833" s="1"/>
      <c r="B833" s="1"/>
      <c r="C833" s="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5" x14ac:dyDescent="0.35">
      <c r="A834" s="1"/>
      <c r="B834" s="1"/>
      <c r="C834" s="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5" x14ac:dyDescent="0.35">
      <c r="A835" s="1"/>
      <c r="B835" s="1"/>
      <c r="C835" s="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5" x14ac:dyDescent="0.35">
      <c r="A836" s="1"/>
      <c r="B836" s="1"/>
      <c r="C836" s="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5" x14ac:dyDescent="0.35">
      <c r="A837" s="1"/>
      <c r="B837" s="1"/>
      <c r="C837" s="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5" x14ac:dyDescent="0.35">
      <c r="A838" s="1"/>
      <c r="B838" s="1"/>
      <c r="C838" s="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5" x14ac:dyDescent="0.35">
      <c r="A839" s="1"/>
      <c r="B839" s="1"/>
      <c r="C839" s="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5" x14ac:dyDescent="0.35">
      <c r="A840" s="1"/>
      <c r="B840" s="1"/>
      <c r="C840" s="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5" x14ac:dyDescent="0.35">
      <c r="A841" s="1"/>
      <c r="B841" s="1"/>
      <c r="C841" s="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5" x14ac:dyDescent="0.35">
      <c r="A842" s="1"/>
      <c r="B842" s="1"/>
      <c r="C842" s="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5" x14ac:dyDescent="0.35">
      <c r="A843" s="1"/>
      <c r="B843" s="1"/>
      <c r="C843" s="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5" x14ac:dyDescent="0.35">
      <c r="A844" s="1"/>
      <c r="B844" s="1"/>
      <c r="C844" s="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5" x14ac:dyDescent="0.35">
      <c r="A845" s="1"/>
      <c r="B845" s="1"/>
      <c r="C845" s="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5" x14ac:dyDescent="0.35">
      <c r="A846" s="1"/>
      <c r="B846" s="1"/>
      <c r="C846" s="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5" x14ac:dyDescent="0.35">
      <c r="A847" s="1"/>
      <c r="B847" s="1"/>
      <c r="C847" s="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5" x14ac:dyDescent="0.35">
      <c r="A848" s="1"/>
      <c r="B848" s="1"/>
      <c r="C848" s="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5" x14ac:dyDescent="0.35">
      <c r="A849" s="1"/>
      <c r="B849" s="1"/>
      <c r="C849" s="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5" x14ac:dyDescent="0.35">
      <c r="A850" s="1"/>
      <c r="B850" s="1"/>
      <c r="C850" s="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5" x14ac:dyDescent="0.35">
      <c r="A851" s="1"/>
      <c r="B851" s="1"/>
      <c r="C851" s="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5" x14ac:dyDescent="0.35">
      <c r="A852" s="1"/>
      <c r="B852" s="1"/>
      <c r="C852" s="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5" x14ac:dyDescent="0.35">
      <c r="A853" s="1"/>
      <c r="B853" s="1"/>
      <c r="C853" s="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5" x14ac:dyDescent="0.35">
      <c r="A854" s="1"/>
      <c r="B854" s="1"/>
      <c r="C854" s="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5" x14ac:dyDescent="0.35">
      <c r="A855" s="1"/>
      <c r="B855" s="1"/>
      <c r="C855" s="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5" x14ac:dyDescent="0.35">
      <c r="A856" s="1"/>
      <c r="B856" s="1"/>
      <c r="C856" s="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5" x14ac:dyDescent="0.35">
      <c r="A857" s="1"/>
      <c r="B857" s="1"/>
      <c r="C857" s="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5" x14ac:dyDescent="0.35">
      <c r="A858" s="1"/>
      <c r="B858" s="1"/>
      <c r="C858" s="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5" x14ac:dyDescent="0.35">
      <c r="A859" s="1"/>
      <c r="B859" s="1"/>
      <c r="C859" s="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5" x14ac:dyDescent="0.35">
      <c r="A860" s="1"/>
      <c r="B860" s="1"/>
      <c r="C860" s="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5" x14ac:dyDescent="0.35">
      <c r="A861" s="1"/>
      <c r="B861" s="1"/>
      <c r="C861" s="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5" x14ac:dyDescent="0.35">
      <c r="A862" s="1"/>
      <c r="B862" s="1"/>
      <c r="C862" s="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5" x14ac:dyDescent="0.35">
      <c r="A863" s="1"/>
      <c r="B863" s="1"/>
      <c r="C863" s="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5" x14ac:dyDescent="0.35">
      <c r="A864" s="1"/>
      <c r="B864" s="1"/>
      <c r="C864" s="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5" x14ac:dyDescent="0.35">
      <c r="A865" s="1"/>
      <c r="B865" s="1"/>
      <c r="C865" s="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5" x14ac:dyDescent="0.35">
      <c r="A866" s="1"/>
      <c r="B866" s="1"/>
      <c r="C866" s="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5" x14ac:dyDescent="0.35">
      <c r="A867" s="1"/>
      <c r="B867" s="1"/>
      <c r="C867" s="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5" x14ac:dyDescent="0.35">
      <c r="A868" s="1"/>
      <c r="B868" s="1"/>
      <c r="C868" s="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5" x14ac:dyDescent="0.35">
      <c r="A869" s="1"/>
      <c r="B869" s="1"/>
      <c r="C869" s="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5" x14ac:dyDescent="0.35">
      <c r="A870" s="1"/>
      <c r="B870" s="1"/>
      <c r="C870" s="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5" x14ac:dyDescent="0.35">
      <c r="A871" s="1"/>
      <c r="B871" s="1"/>
      <c r="C871" s="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5" x14ac:dyDescent="0.35">
      <c r="A872" s="1"/>
      <c r="B872" s="1"/>
      <c r="C872" s="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5" x14ac:dyDescent="0.35">
      <c r="A873" s="1"/>
      <c r="B873" s="1"/>
      <c r="C873" s="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5" x14ac:dyDescent="0.35">
      <c r="A874" s="1"/>
      <c r="B874" s="1"/>
      <c r="C874" s="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5" x14ac:dyDescent="0.35">
      <c r="A875" s="1"/>
      <c r="B875" s="1"/>
      <c r="C875" s="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5" x14ac:dyDescent="0.35">
      <c r="A876" s="1"/>
      <c r="B876" s="1"/>
      <c r="C876" s="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5" x14ac:dyDescent="0.35">
      <c r="A877" s="1"/>
      <c r="B877" s="1"/>
      <c r="C877" s="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5" x14ac:dyDescent="0.35">
      <c r="A878" s="1"/>
      <c r="B878" s="1"/>
      <c r="C878" s="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5" x14ac:dyDescent="0.35">
      <c r="A879" s="1"/>
      <c r="B879" s="1"/>
      <c r="C879" s="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5" x14ac:dyDescent="0.35">
      <c r="A880" s="1"/>
      <c r="B880" s="1"/>
      <c r="C880" s="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5" x14ac:dyDescent="0.35">
      <c r="A881" s="1"/>
      <c r="B881" s="1"/>
      <c r="C881" s="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5" x14ac:dyDescent="0.35">
      <c r="A882" s="1"/>
      <c r="B882" s="1"/>
      <c r="C882" s="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5" x14ac:dyDescent="0.35">
      <c r="A883" s="1"/>
      <c r="B883" s="1"/>
      <c r="C883" s="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5" x14ac:dyDescent="0.35">
      <c r="A884" s="1"/>
      <c r="B884" s="1"/>
      <c r="C884" s="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5" x14ac:dyDescent="0.35">
      <c r="A885" s="1"/>
      <c r="B885" s="1"/>
      <c r="C885" s="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5" x14ac:dyDescent="0.35">
      <c r="A886" s="1"/>
      <c r="B886" s="1"/>
      <c r="C886" s="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5" x14ac:dyDescent="0.35">
      <c r="A887" s="1"/>
      <c r="B887" s="1"/>
      <c r="C887" s="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5" x14ac:dyDescent="0.35">
      <c r="A888" s="1"/>
      <c r="B888" s="1"/>
      <c r="C888" s="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5" x14ac:dyDescent="0.35">
      <c r="A889" s="1"/>
      <c r="B889" s="1"/>
      <c r="C889" s="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5" x14ac:dyDescent="0.35">
      <c r="A890" s="1"/>
      <c r="B890" s="1"/>
      <c r="C890" s="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5" x14ac:dyDescent="0.35">
      <c r="A891" s="1"/>
      <c r="B891" s="1"/>
      <c r="C891" s="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5" x14ac:dyDescent="0.35">
      <c r="A892" s="1"/>
      <c r="B892" s="1"/>
      <c r="C892" s="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5" x14ac:dyDescent="0.35">
      <c r="A893" s="1"/>
      <c r="B893" s="1"/>
      <c r="C893" s="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5" x14ac:dyDescent="0.35">
      <c r="A894" s="1"/>
      <c r="B894" s="1"/>
      <c r="C894" s="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5" x14ac:dyDescent="0.35">
      <c r="A895" s="1"/>
      <c r="B895" s="1"/>
      <c r="C895" s="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5" x14ac:dyDescent="0.35">
      <c r="A896" s="1"/>
      <c r="B896" s="1"/>
      <c r="C896" s="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5" x14ac:dyDescent="0.35">
      <c r="A897" s="1"/>
      <c r="B897" s="1"/>
      <c r="C897" s="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5" x14ac:dyDescent="0.35">
      <c r="A898" s="1"/>
      <c r="B898" s="1"/>
      <c r="C898" s="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5" x14ac:dyDescent="0.35">
      <c r="A899" s="1"/>
      <c r="B899" s="1"/>
      <c r="C899" s="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5" x14ac:dyDescent="0.35">
      <c r="A900" s="1"/>
      <c r="B900" s="1"/>
      <c r="C900" s="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5" x14ac:dyDescent="0.35">
      <c r="A901" s="1"/>
      <c r="B901" s="1"/>
      <c r="C901" s="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5" x14ac:dyDescent="0.35">
      <c r="A902" s="1"/>
      <c r="B902" s="1"/>
      <c r="C902" s="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5" x14ac:dyDescent="0.35">
      <c r="A903" s="1"/>
      <c r="B903" s="1"/>
      <c r="C903" s="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5" x14ac:dyDescent="0.35">
      <c r="A904" s="1"/>
      <c r="B904" s="1"/>
      <c r="C904" s="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5" x14ac:dyDescent="0.35">
      <c r="A905" s="1"/>
      <c r="B905" s="1"/>
      <c r="C905" s="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5" x14ac:dyDescent="0.35">
      <c r="A906" s="1"/>
      <c r="B906" s="1"/>
      <c r="C906" s="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5" x14ac:dyDescent="0.35">
      <c r="A907" s="1"/>
      <c r="B907" s="1"/>
      <c r="C907" s="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5" x14ac:dyDescent="0.35">
      <c r="A908" s="1"/>
      <c r="B908" s="1"/>
      <c r="C908" s="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5" x14ac:dyDescent="0.35">
      <c r="A909" s="1"/>
      <c r="B909" s="1"/>
      <c r="C909" s="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5" x14ac:dyDescent="0.35">
      <c r="A910" s="1"/>
      <c r="B910" s="1"/>
      <c r="C910" s="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5" x14ac:dyDescent="0.35">
      <c r="A911" s="1"/>
      <c r="B911" s="1"/>
      <c r="C911" s="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5" x14ac:dyDescent="0.35">
      <c r="A912" s="1"/>
      <c r="B912" s="1"/>
      <c r="C912" s="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5" x14ac:dyDescent="0.35">
      <c r="A913" s="1"/>
      <c r="B913" s="1"/>
      <c r="C913" s="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5" x14ac:dyDescent="0.35">
      <c r="A914" s="1"/>
      <c r="B914" s="1"/>
      <c r="C914" s="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5" x14ac:dyDescent="0.35">
      <c r="A915" s="1"/>
      <c r="B915" s="1"/>
      <c r="C915" s="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5" x14ac:dyDescent="0.35">
      <c r="A916" s="1"/>
      <c r="B916" s="1"/>
      <c r="C916" s="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5" x14ac:dyDescent="0.35">
      <c r="A917" s="1"/>
      <c r="B917" s="1"/>
      <c r="C917" s="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5" x14ac:dyDescent="0.35">
      <c r="A918" s="1"/>
      <c r="B918" s="1"/>
      <c r="C918" s="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5" x14ac:dyDescent="0.35">
      <c r="A919" s="1"/>
      <c r="B919" s="1"/>
      <c r="C919" s="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5" x14ac:dyDescent="0.35">
      <c r="A920" s="1"/>
      <c r="B920" s="1"/>
      <c r="C920" s="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5" x14ac:dyDescent="0.35">
      <c r="A921" s="1"/>
      <c r="B921" s="1"/>
      <c r="C921" s="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5" x14ac:dyDescent="0.35">
      <c r="A922" s="1"/>
      <c r="B922" s="1"/>
      <c r="C922" s="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5" x14ac:dyDescent="0.35">
      <c r="A923" s="1"/>
      <c r="B923" s="1"/>
      <c r="C923" s="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5" x14ac:dyDescent="0.35">
      <c r="A924" s="1"/>
      <c r="B924" s="1"/>
      <c r="C924" s="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5" x14ac:dyDescent="0.35">
      <c r="A925" s="1"/>
      <c r="B925" s="1"/>
      <c r="C925" s="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5" x14ac:dyDescent="0.35">
      <c r="A926" s="1"/>
      <c r="B926" s="1"/>
      <c r="C926" s="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5" x14ac:dyDescent="0.35">
      <c r="A927" s="1"/>
      <c r="B927" s="1"/>
      <c r="C927" s="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5" x14ac:dyDescent="0.35">
      <c r="A928" s="1"/>
      <c r="B928" s="1"/>
      <c r="C928" s="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5" x14ac:dyDescent="0.35">
      <c r="A929" s="1"/>
      <c r="B929" s="1"/>
      <c r="C929" s="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5" x14ac:dyDescent="0.35">
      <c r="A930" s="1"/>
      <c r="B930" s="1"/>
      <c r="C930" s="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5" x14ac:dyDescent="0.35">
      <c r="A931" s="1"/>
      <c r="B931" s="1"/>
      <c r="C931" s="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5" x14ac:dyDescent="0.35">
      <c r="A932" s="1"/>
      <c r="B932" s="1"/>
      <c r="C932" s="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5" x14ac:dyDescent="0.35">
      <c r="A933" s="1"/>
      <c r="B933" s="1"/>
      <c r="C933" s="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5" x14ac:dyDescent="0.35">
      <c r="A934" s="1"/>
      <c r="B934" s="1"/>
      <c r="C934" s="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5" x14ac:dyDescent="0.35">
      <c r="A935" s="1"/>
      <c r="B935" s="1"/>
      <c r="C935" s="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5" x14ac:dyDescent="0.35">
      <c r="A936" s="1"/>
      <c r="B936" s="1"/>
      <c r="C936" s="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5" x14ac:dyDescent="0.35">
      <c r="A937" s="1"/>
      <c r="B937" s="1"/>
      <c r="C937" s="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5" x14ac:dyDescent="0.35">
      <c r="A938" s="1"/>
      <c r="B938" s="1"/>
      <c r="C938" s="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5" x14ac:dyDescent="0.35">
      <c r="A939" s="1"/>
      <c r="B939" s="1"/>
      <c r="C939" s="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5" x14ac:dyDescent="0.35">
      <c r="A940" s="1"/>
      <c r="B940" s="1"/>
      <c r="C940" s="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5" x14ac:dyDescent="0.35">
      <c r="A941" s="1"/>
      <c r="B941" s="1"/>
      <c r="C941" s="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5" x14ac:dyDescent="0.35">
      <c r="A942" s="1"/>
      <c r="B942" s="1"/>
      <c r="C942" s="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5" x14ac:dyDescent="0.35">
      <c r="A943" s="1"/>
      <c r="B943" s="1"/>
      <c r="C943" s="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5" x14ac:dyDescent="0.35">
      <c r="A944" s="1"/>
      <c r="B944" s="1"/>
      <c r="C944" s="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5" x14ac:dyDescent="0.35">
      <c r="A945" s="1"/>
      <c r="B945" s="1"/>
      <c r="C945" s="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5" x14ac:dyDescent="0.35">
      <c r="A946" s="1"/>
      <c r="B946" s="1"/>
      <c r="C946" s="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5" x14ac:dyDescent="0.35">
      <c r="A947" s="1"/>
      <c r="B947" s="1"/>
      <c r="C947" s="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5" x14ac:dyDescent="0.35">
      <c r="A948" s="1"/>
      <c r="B948" s="1"/>
      <c r="C948" s="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5" x14ac:dyDescent="0.35">
      <c r="A949" s="1"/>
      <c r="B949" s="1"/>
      <c r="C949" s="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5" x14ac:dyDescent="0.35">
      <c r="A950" s="1"/>
      <c r="B950" s="1"/>
      <c r="C950" s="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5" x14ac:dyDescent="0.35">
      <c r="A951" s="1"/>
      <c r="B951" s="1"/>
      <c r="C951" s="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5" x14ac:dyDescent="0.35">
      <c r="A952" s="1"/>
      <c r="B952" s="1"/>
      <c r="C952" s="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5" x14ac:dyDescent="0.35">
      <c r="A953" s="1"/>
      <c r="B953" s="1"/>
      <c r="C953" s="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5" x14ac:dyDescent="0.35">
      <c r="A954" s="1"/>
      <c r="B954" s="1"/>
      <c r="C954" s="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5" x14ac:dyDescent="0.35">
      <c r="A955" s="1"/>
      <c r="B955" s="1"/>
      <c r="C955" s="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5" x14ac:dyDescent="0.35">
      <c r="A956" s="1"/>
      <c r="B956" s="1"/>
      <c r="C956" s="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5" x14ac:dyDescent="0.35">
      <c r="A957" s="1"/>
      <c r="B957" s="1"/>
      <c r="C957" s="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5" x14ac:dyDescent="0.35">
      <c r="A958" s="1"/>
      <c r="B958" s="1"/>
      <c r="C958" s="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5" x14ac:dyDescent="0.35">
      <c r="A959" s="1"/>
      <c r="B959" s="1"/>
      <c r="C959" s="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5" x14ac:dyDescent="0.35">
      <c r="A960" s="1"/>
      <c r="B960" s="1"/>
      <c r="C960" s="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5" x14ac:dyDescent="0.35">
      <c r="A961" s="1"/>
      <c r="B961" s="1"/>
      <c r="C961" s="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5" x14ac:dyDescent="0.35">
      <c r="A962" s="1"/>
      <c r="B962" s="1"/>
      <c r="C962" s="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5" x14ac:dyDescent="0.35">
      <c r="A963" s="1"/>
      <c r="B963" s="1"/>
      <c r="C963" s="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5" x14ac:dyDescent="0.35">
      <c r="A964" s="1"/>
      <c r="B964" s="1"/>
      <c r="C964" s="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5" x14ac:dyDescent="0.35">
      <c r="A965" s="1"/>
      <c r="B965" s="1"/>
      <c r="C965" s="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5" x14ac:dyDescent="0.35">
      <c r="A966" s="1"/>
      <c r="B966" s="1"/>
      <c r="C966" s="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5" x14ac:dyDescent="0.35">
      <c r="A967" s="1"/>
      <c r="B967" s="1"/>
      <c r="C967" s="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5" x14ac:dyDescent="0.35">
      <c r="A968" s="1"/>
      <c r="B968" s="1"/>
      <c r="C968" s="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5" x14ac:dyDescent="0.35">
      <c r="A969" s="1"/>
      <c r="B969" s="1"/>
      <c r="C969" s="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5" x14ac:dyDescent="0.35">
      <c r="A970" s="1"/>
      <c r="B970" s="1"/>
      <c r="C970" s="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5" x14ac:dyDescent="0.35">
      <c r="A971" s="1"/>
      <c r="B971" s="1"/>
      <c r="C971" s="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5" x14ac:dyDescent="0.35">
      <c r="A972" s="1"/>
      <c r="B972" s="1"/>
      <c r="C972" s="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5" x14ac:dyDescent="0.35">
      <c r="A973" s="1"/>
      <c r="B973" s="1"/>
      <c r="C973" s="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5" x14ac:dyDescent="0.35">
      <c r="A974" s="1"/>
      <c r="B974" s="1"/>
      <c r="C974" s="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5" x14ac:dyDescent="0.35">
      <c r="A975" s="1"/>
      <c r="B975" s="1"/>
      <c r="C975" s="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5" x14ac:dyDescent="0.35">
      <c r="A976" s="1"/>
      <c r="B976" s="1"/>
      <c r="C976" s="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5" x14ac:dyDescent="0.35">
      <c r="A977" s="1"/>
      <c r="B977" s="1"/>
      <c r="C977" s="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5" x14ac:dyDescent="0.35">
      <c r="A978" s="1"/>
      <c r="B978" s="1"/>
      <c r="C978" s="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5" x14ac:dyDescent="0.35">
      <c r="A979" s="1"/>
      <c r="B979" s="1"/>
      <c r="C979" s="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5" x14ac:dyDescent="0.35">
      <c r="A980" s="1"/>
      <c r="B980" s="1"/>
      <c r="C980" s="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5" x14ac:dyDescent="0.35">
      <c r="A981" s="1"/>
      <c r="B981" s="1"/>
      <c r="C981" s="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5" x14ac:dyDescent="0.35">
      <c r="A982" s="1"/>
      <c r="B982" s="1"/>
      <c r="C982" s="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5" x14ac:dyDescent="0.35">
      <c r="A983" s="1"/>
      <c r="B983" s="1"/>
      <c r="C983" s="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5" x14ac:dyDescent="0.35">
      <c r="A984" s="1"/>
      <c r="B984" s="1"/>
      <c r="C984" s="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5" x14ac:dyDescent="0.35">
      <c r="A985" s="1"/>
      <c r="B985" s="1"/>
      <c r="C985" s="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5" x14ac:dyDescent="0.35">
      <c r="A986" s="1"/>
      <c r="B986" s="1"/>
      <c r="C986" s="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5" x14ac:dyDescent="0.35">
      <c r="A987" s="1"/>
      <c r="B987" s="1"/>
      <c r="C987" s="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5" x14ac:dyDescent="0.35">
      <c r="A988" s="1"/>
      <c r="B988" s="1"/>
      <c r="C988" s="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5" x14ac:dyDescent="0.35">
      <c r="A989" s="1"/>
      <c r="B989" s="1"/>
      <c r="C989" s="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5" x14ac:dyDescent="0.35">
      <c r="A990" s="1"/>
      <c r="B990" s="1"/>
      <c r="C990" s="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5" x14ac:dyDescent="0.35">
      <c r="A991" s="1"/>
      <c r="B991" s="1"/>
      <c r="C991" s="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5" x14ac:dyDescent="0.35">
      <c r="A992" s="1"/>
      <c r="B992" s="1"/>
      <c r="C992" s="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5" x14ac:dyDescent="0.35">
      <c r="A993" s="1"/>
      <c r="B993" s="1"/>
      <c r="C993" s="3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5" x14ac:dyDescent="0.35">
      <c r="A994" s="1"/>
      <c r="B994" s="1"/>
      <c r="C994" s="3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5" x14ac:dyDescent="0.35">
      <c r="A995" s="1"/>
      <c r="B995" s="1"/>
      <c r="C995" s="3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5" x14ac:dyDescent="0.35">
      <c r="A996" s="1"/>
      <c r="B996" s="1"/>
      <c r="C996" s="3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5" x14ac:dyDescent="0.35">
      <c r="A997" s="1"/>
      <c r="B997" s="1"/>
      <c r="C997" s="3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5" x14ac:dyDescent="0.35">
      <c r="A998" s="1"/>
      <c r="B998" s="1"/>
      <c r="C998" s="3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5" x14ac:dyDescent="0.35">
      <c r="A999" s="1"/>
      <c r="B999" s="1"/>
      <c r="C999" s="3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5" x14ac:dyDescent="0.35">
      <c r="A1000" s="1"/>
      <c r="B1000" s="1"/>
      <c r="C1000" s="3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5" x14ac:dyDescent="0.35">
      <c r="A1001" s="1"/>
      <c r="B1001" s="1"/>
      <c r="C1001" s="3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">
    <mergeCell ref="D1:H1"/>
    <mergeCell ref="I1:M1"/>
  </mergeCells>
  <conditionalFormatting sqref="D3:M3">
    <cfRule type="containsText" dxfId="1" priority="1" operator="containsText" text="OK">
      <formula>NOT(ISERROR(SEARCH(("OK"),(D3))))</formula>
    </cfRule>
    <cfRule type="containsText" dxfId="0" priority="2" operator="containsText" text="ERROR">
      <formula>NOT(ISERROR(SEARCH(("ERROR"),(D3))))</formula>
    </cfRule>
  </conditionalFormatting>
  <pageMargins left="0.7" right="0.7" top="0.75" bottom="0.75" header="0.3" footer="0.3"/>
  <pageSetup paperSize="9" scale="86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Three Statement 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CFI</dc:creator>
  <cp:lastModifiedBy>muhammed Lazim</cp:lastModifiedBy>
  <cp:lastPrinted>2026-07-07T08:12:07Z</cp:lastPrinted>
  <dcterms:created xsi:type="dcterms:W3CDTF">2014-11-08T22:00:02Z</dcterms:created>
  <dcterms:modified xsi:type="dcterms:W3CDTF">2026-07-29T16:20:23Z</dcterms:modified>
</cp:coreProperties>
</file>